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54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'Hospitality'!$A$2:$E$34</definedName>
  </definedNames>
  <calcPr fullCalcOnLoad="1"/>
</workbook>
</file>

<file path=xl/sharedStrings.xml><?xml version="1.0" encoding="utf-8"?>
<sst xmlns="http://schemas.openxmlformats.org/spreadsheetml/2006/main" count="447" uniqueCount="154">
  <si>
    <t>Name of CE [xxxxxxxxxx]</t>
  </si>
  <si>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</si>
  <si>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</si>
  <si>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</si>
  <si>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</si>
  <si>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</si>
  <si>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</si>
  <si>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</si>
  <si>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</si>
  <si>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 xml:space="preserve">Purpose (eg, visiting district offices ...) </t>
  </si>
  <si>
    <t>Domestic Travel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</si>
  <si>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</si>
  <si>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</si>
  <si>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</si>
  <si>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</si>
  <si>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</si>
  <si>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</si>
  <si>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</si>
  <si>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</si>
  <si>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</si>
  <si>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Name of Organisation [xxxxxxxxx]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</si>
  <si>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</si>
  <si>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</si>
  <si>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</si>
  <si>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</si>
  <si>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</si>
  <si>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</si>
  <si>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</si>
  <si>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</si>
  <si>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</si>
  <si>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CE  : Stephen Wainwright</t>
  </si>
  <si>
    <t>Name of organisation : Creative New Zealand</t>
  </si>
  <si>
    <t>Christchurch</t>
  </si>
  <si>
    <t>Australia</t>
  </si>
  <si>
    <t>AKL</t>
  </si>
  <si>
    <t>CHC</t>
  </si>
  <si>
    <t>DND</t>
  </si>
  <si>
    <t>Travel</t>
  </si>
  <si>
    <t>Daily Allowance to travel to Auckland (incidentals)</t>
  </si>
  <si>
    <t>Period 01/07/2011 - 31/12/2011</t>
  </si>
  <si>
    <t>Venice Biennale debrief meeting</t>
  </si>
  <si>
    <t>Christchurch trip</t>
  </si>
  <si>
    <t>Daily Allowance to travel to Dunedin (full)</t>
  </si>
  <si>
    <t>Dunedin visit Southern Sinfonia (Concert)</t>
  </si>
  <si>
    <t xml:space="preserve">Dunedin visit </t>
  </si>
  <si>
    <t>Arts Canterbury Forum</t>
  </si>
  <si>
    <t>Bus to Wgn Airport (Valley Flyer)</t>
  </si>
  <si>
    <t>Bus Wgn Airport to City</t>
  </si>
  <si>
    <t>Bus City to Wgn Airport (Valley Flyer)</t>
  </si>
  <si>
    <t xml:space="preserve">Air Bus - Auckland Airport to City </t>
  </si>
  <si>
    <t>Daily Allowance (dinner)</t>
  </si>
  <si>
    <t>Travel (C Doig Funeral)</t>
  </si>
  <si>
    <t>Akld Meetings / Patrons Function</t>
  </si>
  <si>
    <t>Breakfast meeting SW + L Green (Entrepreneurship Capability Proposal)</t>
  </si>
  <si>
    <t>Period 01/07/11-31/12/11</t>
  </si>
  <si>
    <t>Travel IFACCA Conference / Sydney Meetings</t>
  </si>
  <si>
    <t xml:space="preserve">Departure Fee Tickets </t>
  </si>
  <si>
    <t xml:space="preserve">Snapper Card </t>
  </si>
  <si>
    <t>Snapper card top up</t>
  </si>
  <si>
    <t>Airfare Wlg/Mel/Wlg (FCM Travel)</t>
  </si>
  <si>
    <t>Travel Arts Board Meeting</t>
  </si>
  <si>
    <t>Akld</t>
  </si>
  <si>
    <t xml:space="preserve">Travel </t>
  </si>
  <si>
    <t>Court Theatre Fundraser ticket for SW and Senior Adviser Canterbury Earthquake</t>
  </si>
  <si>
    <t>Taxi Chch - from airport to hotel</t>
  </si>
  <si>
    <t>Chch</t>
  </si>
  <si>
    <t>Breakfast meeting SW + Chair, Arts Board + Court Theatre General Manager and Chair</t>
  </si>
  <si>
    <t>Taxi, Sydney (Airport to Hotel) SW + Senior Manager Arts Policy, Capability and International</t>
  </si>
  <si>
    <t>Sydney, Australia</t>
  </si>
  <si>
    <t>Taxi, Sydney Meetings</t>
  </si>
  <si>
    <t>Taxi - meeting with Arts Council Chair</t>
  </si>
  <si>
    <t>Air Bus - Auckland Airport to City return</t>
  </si>
  <si>
    <t>Daily Allowance to travel to Christchurch (incidentals)</t>
  </si>
  <si>
    <t>Christchurch meetings with Arts Board member, CNZ Chch staff, GM Court Theatre and Ministry for Culture and Heritage staff member</t>
  </si>
  <si>
    <t>returning from Dunedin visit (Southern Sinfonia concert)</t>
  </si>
  <si>
    <t xml:space="preserve">Replacement airfare due to pending snow </t>
  </si>
  <si>
    <t>Dinner, SW + Big ‘A’ Creative New Zealand Arts for All Award 2011 winners</t>
  </si>
  <si>
    <t>WGN</t>
  </si>
  <si>
    <t>Dinner SW + Chair Arts Council</t>
  </si>
  <si>
    <t>Bus from Akl Airport to City</t>
  </si>
  <si>
    <t>Court Theatre Fundraiser</t>
  </si>
  <si>
    <t>Daily Allowance to travel to Christchurch (dinner, incidentals)</t>
  </si>
  <si>
    <t>Daily Allowance to travel to Dunedin (breakfast)</t>
  </si>
  <si>
    <t>Travel - meetings</t>
  </si>
  <si>
    <t>Travel - meetings (Mayor, Auckland Council; Chair Arts Council)</t>
  </si>
  <si>
    <t>Daily Allowance Auckland trip (breakfast, incidentals)</t>
  </si>
  <si>
    <t>Daily Allowance to travel to Christchurch (lunch, incidentals)</t>
  </si>
  <si>
    <t>Daily Allowance to travel to Christchurch (breakfast)</t>
  </si>
  <si>
    <t xml:space="preserve">Lunch SW + Chief Executive of the Ministry for Culture and Heritage. Holden was ...
</t>
  </si>
  <si>
    <t>Breakfast SW + Auckland Festival Chief Executive</t>
  </si>
  <si>
    <t>Daily Allowance (breakfast)</t>
  </si>
  <si>
    <t>Daily Allowance (breakfast, lunch, incidentals)</t>
  </si>
  <si>
    <t>Dunedin stakeholder meetings (Southern Sinfonia, DCC, Blue Oyster Gallery, Fortune Theatre)</t>
  </si>
  <si>
    <t>Christchurch stakeholder meetings (Chch City Council)</t>
  </si>
  <si>
    <t>Daily Allowance for travel to Auckland (full)</t>
  </si>
  <si>
    <t>Auckland stakeholder meetings (Auckland Art Gallery, NBR NZ Opera, Tour Q Theatre, Auckland Council)</t>
  </si>
  <si>
    <t>Auckland Stakeholder Meeting (Black Grace board members, Venice Patrons committee, Tour of the Cloud with Auckland Festival CE, ASB/AC quarterly meeting)</t>
  </si>
  <si>
    <t>Daily Allowance (incidentals, lunch)</t>
  </si>
  <si>
    <t>Auckland Stakeholder Meetings</t>
  </si>
  <si>
    <t>Lunch meeting SW + Chch Arts Festival Director</t>
  </si>
  <si>
    <t xml:space="preserve">Lunch meeting SW + Dunedin Art Gallery Director </t>
  </si>
  <si>
    <t>Taxi between meetings</t>
  </si>
  <si>
    <t>Auckland - Arts Board meeting + stakeholder meetings</t>
  </si>
  <si>
    <t>Travel (IFACCA conference)</t>
  </si>
  <si>
    <t>Mileage (Aro Valley to Miramar return)</t>
  </si>
  <si>
    <t>Mileage (Aro Valley to Wgn Airport)</t>
  </si>
  <si>
    <t>Daily Allowance (incidentals)</t>
  </si>
  <si>
    <t>Accomodation (stayed privately) 2 nights</t>
  </si>
  <si>
    <t>Travel IFACCA Conference / Sydney meetings</t>
  </si>
  <si>
    <t xml:space="preserve">Daily allowance to travel to Melbourne 1-11 Oct IFACCA Conference / Sydney meetings (AUD 1,205 - includes allowance for staying privately 9 nights and 10 days of meals and incidentals) </t>
  </si>
  <si>
    <t>Sydney hotel accommodation 1 night</t>
  </si>
  <si>
    <t>Sydney meetings</t>
  </si>
  <si>
    <t>Airfare Wlg/Mel/Wlg change (FCM Travel)</t>
  </si>
  <si>
    <t>Dunedin 12-14 Aug</t>
  </si>
  <si>
    <t>accommodation</t>
  </si>
  <si>
    <t>Hotel Dunedin 2 nights</t>
  </si>
  <si>
    <t>Hotel Chch 1 night</t>
  </si>
  <si>
    <t>Air NZ Wgn - Dnd return</t>
  </si>
  <si>
    <t>Air NZ Wgn - Akl return</t>
  </si>
  <si>
    <t>Budget - Rent a Car</t>
  </si>
  <si>
    <t>Hertz - Rent a Car</t>
  </si>
  <si>
    <t>Dunedin 15-16 Sep</t>
  </si>
  <si>
    <t>Hotel Dunedin 1 night</t>
  </si>
  <si>
    <t>Air NZ Wgn- Akl return</t>
  </si>
  <si>
    <t>airfare - Auckland stakeholder meetings</t>
  </si>
  <si>
    <t>Air NZ Wgn - Chch return</t>
  </si>
  <si>
    <t>airfare - Christchurch stakeholder meetings</t>
  </si>
  <si>
    <t>airfare through FCm Travel</t>
  </si>
  <si>
    <t>Taxi Wellington</t>
  </si>
  <si>
    <t>Taxi Auckland</t>
  </si>
  <si>
    <t>Taxi Christchurch: Airport to Papanui Rd</t>
  </si>
  <si>
    <t>Taxi Christchurch: Sharbran St to Papanui Rd</t>
  </si>
  <si>
    <t>Taxi Christchurch: Papanui Rd to Barrington</t>
  </si>
  <si>
    <t>Taxi Christchurch: to Airport</t>
  </si>
  <si>
    <t>FCm Travel - booking fees</t>
  </si>
  <si>
    <t>Airfare Mel/Syd (FCM Travel)</t>
  </si>
  <si>
    <t xml:space="preserve">Lunch SW + Communications Manager, Auckland Regional Facilities </t>
  </si>
  <si>
    <t>Breakfast meeting SW + GM Auckland Festival</t>
  </si>
  <si>
    <t>Breakfast meeting SW + GM Toi Maori Aotearoa</t>
  </si>
  <si>
    <t>Lunch meeting SW + Manager, NZ String Quartet</t>
  </si>
  <si>
    <t>Air Bus - City to Auckland Airport</t>
  </si>
  <si>
    <t>Daily Allowance (lunch)</t>
  </si>
  <si>
    <t>Auckland stakeholder meetings</t>
  </si>
  <si>
    <t>Daily Allowance (lunch, incidentals)</t>
  </si>
  <si>
    <t>Auckland stakeholder meetings (Akl Council)</t>
  </si>
  <si>
    <t>Air Bus - Auckland Airport to City</t>
  </si>
  <si>
    <t>Lunch meeting SW + GM Auckland Theatre Company</t>
  </si>
  <si>
    <t>Chief executive expenses, gifts and hospitality for the six months to 31 December 2011.</t>
  </si>
  <si>
    <t>Mileage (Aro Valley to Pataka Museum Porirua)</t>
  </si>
  <si>
    <t>Accommodation (stayed privately) 3 night</t>
  </si>
  <si>
    <t>Accommodation (stayed privately) 1 night</t>
  </si>
  <si>
    <t>Daily Allowance to travel to Dunedin (dinner, incidentals)</t>
  </si>
  <si>
    <t>Chch stakeholder meetings + Court Theatre "Shed" opening</t>
  </si>
  <si>
    <t>Court Theatre fundraising event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</si>
</sst>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d\ mmmm\ yyyy;@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6" fillId="35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33" borderId="11" xfId="0" applyFill="1" applyBorder="1" applyAlignment="1">
      <alignment/>
    </xf>
    <xf numFmtId="0" fontId="6" fillId="35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36" borderId="11" xfId="0" applyFont="1" applyFill="1" applyBorder="1" applyAlignment="1">
      <alignment wrapText="1"/>
    </xf>
    <xf numFmtId="0" fontId="0" fillId="36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45" fillId="0" borderId="0" xfId="0" applyFont="1" applyAlignment="1">
      <alignment/>
    </xf>
    <xf numFmtId="2" fontId="0" fillId="0" borderId="0" xfId="0" applyNumberFormat="1" applyAlignment="1">
      <alignment wrapText="1"/>
    </xf>
    <xf numFmtId="15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44" fontId="46" fillId="0" borderId="0" xfId="44" applyFont="1" applyAlignment="1">
      <alignment wrapText="1"/>
    </xf>
    <xf numFmtId="44" fontId="46" fillId="0" borderId="0" xfId="0" applyNumberFormat="1" applyFont="1" applyAlignment="1">
      <alignment wrapText="1"/>
    </xf>
    <xf numFmtId="0" fontId="0" fillId="37" borderId="0" xfId="0" applyFill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44" fontId="47" fillId="0" borderId="0" xfId="44" applyFont="1" applyAlignment="1">
      <alignment wrapText="1"/>
    </xf>
    <xf numFmtId="164" fontId="0" fillId="0" borderId="0" xfId="0" applyNumberFormat="1" applyAlignment="1">
      <alignment wrapText="1"/>
    </xf>
    <xf numFmtId="0" fontId="47" fillId="0" borderId="0" xfId="0" applyFont="1" applyFill="1" applyBorder="1" applyAlignment="1">
      <alignment wrapText="1"/>
    </xf>
    <xf numFmtId="15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15" fontId="8" fillId="0" borderId="0" xfId="0" applyNumberFormat="1" applyFont="1" applyAlignment="1">
      <alignment wrapText="1"/>
    </xf>
    <xf numFmtId="0" fontId="8" fillId="0" borderId="0" xfId="0" applyFont="1" applyFill="1" applyBorder="1" applyAlignment="1">
      <alignment wrapText="1"/>
    </xf>
    <xf numFmtId="43" fontId="8" fillId="37" borderId="0" xfId="42" applyFont="1" applyFill="1" applyAlignment="1">
      <alignment horizontal="right" wrapText="1"/>
    </xf>
    <xf numFmtId="43" fontId="0" fillId="37" borderId="0" xfId="42" applyFont="1" applyFill="1" applyAlignment="1">
      <alignment horizontal="right" wrapText="1"/>
    </xf>
    <xf numFmtId="43" fontId="0" fillId="0" borderId="0" xfId="42" applyFont="1" applyAlignment="1">
      <alignment horizontal="right" wrapText="1"/>
    </xf>
    <xf numFmtId="44" fontId="46" fillId="0" borderId="0" xfId="44" applyFont="1" applyAlignment="1">
      <alignment horizontal="right" wrapText="1"/>
    </xf>
    <xf numFmtId="43" fontId="46" fillId="0" borderId="0" xfId="42" applyFont="1" applyAlignment="1">
      <alignment horizontal="right" wrapText="1"/>
    </xf>
    <xf numFmtId="0" fontId="0" fillId="0" borderId="0" xfId="0" applyAlignment="1">
      <alignment horizontal="right" wrapText="1"/>
    </xf>
    <xf numFmtId="44" fontId="46" fillId="0" borderId="0" xfId="0" applyNumberFormat="1" applyFont="1" applyAlignment="1">
      <alignment horizontal="right" wrapText="1"/>
    </xf>
    <xf numFmtId="0" fontId="0" fillId="0" borderId="0" xfId="0" applyFill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7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23.8515625" style="2" customWidth="1"/>
    <col min="2" max="2" width="18.421875" style="2" customWidth="1"/>
    <col min="3" max="3" width="50.00390625" style="2" customWidth="1"/>
    <col min="4" max="4" width="38.8515625" style="2" customWidth="1"/>
    <col min="5" max="5" width="28.140625" style="2" customWidth="1"/>
    <col min="6" max="6" width="23.57421875" style="2" customWidth="1"/>
    <col min="7" max="16384" width="9.140625" style="2" customWidth="1"/>
  </cols>
  <sheetData>
    <row r="1" spans="1:3" s="7" customFormat="1" ht="36" customHeight="1">
      <c r="A1" s="54" t="s">
        <v>31</v>
      </c>
      <c r="B1" s="55"/>
      <c r="C1" s="55"/>
    </row>
    <row r="2" spans="1:4" s="3" customFormat="1" ht="35.25" customHeight="1">
      <c r="A2" s="21" t="s">
        <v>30</v>
      </c>
      <c r="C2" s="56" t="s">
        <v>39</v>
      </c>
      <c r="D2" s="57"/>
    </row>
    <row r="3" spans="1:2" s="4" customFormat="1" ht="30.75" customHeight="1">
      <c r="A3" s="4" t="s">
        <v>1</v>
      </c>
      <c r="B3" s="4" t="s">
        <v>2</v>
      </c>
    </row>
    <row r="4" spans="1:5" s="3" customFormat="1" ht="12.7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</row>
    <row r="5" spans="1:6" s="31" customFormat="1" ht="25.5">
      <c r="A5" s="44">
        <v>40826</v>
      </c>
      <c r="B5" s="46">
        <v>79.28</v>
      </c>
      <c r="C5" s="42" t="s">
        <v>67</v>
      </c>
      <c r="D5" s="43" t="s">
        <v>55</v>
      </c>
      <c r="E5" s="42" t="s">
        <v>68</v>
      </c>
      <c r="F5" s="32"/>
    </row>
    <row r="6" spans="1:6" ht="25.5">
      <c r="A6" s="40">
        <v>40827</v>
      </c>
      <c r="B6" s="46">
        <v>42.06</v>
      </c>
      <c r="C6" s="41" t="s">
        <v>69</v>
      </c>
      <c r="D6" s="45" t="s">
        <v>55</v>
      </c>
      <c r="E6" s="41" t="s">
        <v>68</v>
      </c>
      <c r="F6" s="32"/>
    </row>
    <row r="7" ht="12.75">
      <c r="B7" s="51"/>
    </row>
    <row r="8" ht="12.75">
      <c r="B8" s="49">
        <f>SUM(B5:B6)</f>
        <v>121.34</v>
      </c>
    </row>
    <row r="10" spans="1:2" s="4" customFormat="1" ht="29.25" customHeight="1">
      <c r="A10" s="4" t="s">
        <v>1</v>
      </c>
      <c r="B10" s="4" t="s">
        <v>8</v>
      </c>
    </row>
    <row r="11" spans="1:2" s="3" customFormat="1" ht="12.75">
      <c r="A11" s="3" t="s">
        <v>3</v>
      </c>
      <c r="B11" s="3" t="s">
        <v>4</v>
      </c>
    </row>
    <row r="12" spans="1:5" s="35" customFormat="1" ht="20.25" customHeight="1">
      <c r="A12" s="44">
        <v>40817</v>
      </c>
      <c r="B12" s="46">
        <v>926.1</v>
      </c>
      <c r="C12" s="43" t="s">
        <v>59</v>
      </c>
      <c r="D12" s="43" t="s">
        <v>108</v>
      </c>
      <c r="E12" s="43" t="s">
        <v>33</v>
      </c>
    </row>
    <row r="13" spans="1:5" s="35" customFormat="1" ht="20.25" customHeight="1">
      <c r="A13" s="44">
        <v>40817</v>
      </c>
      <c r="B13" s="46">
        <v>417.7</v>
      </c>
      <c r="C13" s="43" t="s">
        <v>135</v>
      </c>
      <c r="D13" s="43" t="s">
        <v>108</v>
      </c>
      <c r="E13" s="43" t="s">
        <v>33</v>
      </c>
    </row>
    <row r="14" spans="1:5" s="35" customFormat="1" ht="14.25" customHeight="1">
      <c r="A14" s="44">
        <v>40817</v>
      </c>
      <c r="B14" s="46">
        <v>100</v>
      </c>
      <c r="C14" s="43" t="s">
        <v>112</v>
      </c>
      <c r="D14" s="43" t="s">
        <v>108</v>
      </c>
      <c r="E14" s="43" t="s">
        <v>33</v>
      </c>
    </row>
    <row r="15" spans="1:5" s="36" customFormat="1" ht="25.5">
      <c r="A15" s="44">
        <v>40817</v>
      </c>
      <c r="B15" s="46">
        <v>25</v>
      </c>
      <c r="C15" s="43" t="s">
        <v>56</v>
      </c>
      <c r="D15" s="43" t="s">
        <v>108</v>
      </c>
      <c r="E15" s="43" t="s">
        <v>33</v>
      </c>
    </row>
    <row r="16" spans="1:5" s="36" customFormat="1" ht="51">
      <c r="A16" s="44">
        <v>40817</v>
      </c>
      <c r="B16" s="46">
        <v>1520</v>
      </c>
      <c r="C16" s="41" t="s">
        <v>109</v>
      </c>
      <c r="D16" s="43" t="s">
        <v>108</v>
      </c>
      <c r="E16" s="43" t="s">
        <v>33</v>
      </c>
    </row>
    <row r="17" spans="1:5" s="36" customFormat="1" ht="12.75">
      <c r="A17" s="44">
        <v>40818</v>
      </c>
      <c r="B17" s="46">
        <v>224</v>
      </c>
      <c r="C17" s="41" t="s">
        <v>110</v>
      </c>
      <c r="D17" s="43" t="s">
        <v>111</v>
      </c>
      <c r="E17" s="43" t="s">
        <v>33</v>
      </c>
    </row>
    <row r="18" ht="12.75">
      <c r="B18" s="51"/>
    </row>
    <row r="19" ht="12.75">
      <c r="B19" s="49">
        <f>SUM(B12:B18)</f>
        <v>3212.8</v>
      </c>
    </row>
    <row r="21" spans="1:2" s="5" customFormat="1" ht="30.75" customHeight="1">
      <c r="A21" s="5" t="s">
        <v>10</v>
      </c>
      <c r="B21" s="5" t="s">
        <v>2</v>
      </c>
    </row>
    <row r="22" spans="1:5" s="3" customFormat="1" ht="25.5" customHeight="1">
      <c r="A22" s="3" t="s">
        <v>3</v>
      </c>
      <c r="B22" s="3" t="s">
        <v>4</v>
      </c>
      <c r="C22" s="3" t="s">
        <v>9</v>
      </c>
      <c r="D22" s="3" t="s">
        <v>6</v>
      </c>
      <c r="E22" s="3" t="s">
        <v>7</v>
      </c>
    </row>
    <row r="23" spans="1:5" s="32" customFormat="1" ht="12.75">
      <c r="A23" s="40">
        <v>40731</v>
      </c>
      <c r="B23" s="46">
        <v>40.7</v>
      </c>
      <c r="C23" s="42" t="s">
        <v>64</v>
      </c>
      <c r="D23" s="41" t="s">
        <v>153</v>
      </c>
      <c r="E23" s="41" t="s">
        <v>65</v>
      </c>
    </row>
    <row r="24" spans="1:5" s="32" customFormat="1" ht="12.75">
      <c r="A24" s="40">
        <v>40861</v>
      </c>
      <c r="B24" s="46">
        <v>16</v>
      </c>
      <c r="C24" s="42" t="s">
        <v>49</v>
      </c>
      <c r="D24" s="41" t="s">
        <v>60</v>
      </c>
      <c r="E24" s="41" t="s">
        <v>61</v>
      </c>
    </row>
    <row r="25" spans="1:5" s="31" customFormat="1" ht="12.75">
      <c r="A25" s="44">
        <v>40863</v>
      </c>
      <c r="B25" s="46">
        <v>16.2</v>
      </c>
      <c r="C25" s="41" t="s">
        <v>70</v>
      </c>
      <c r="D25" s="42" t="s">
        <v>62</v>
      </c>
      <c r="E25" s="42" t="s">
        <v>61</v>
      </c>
    </row>
    <row r="26" spans="1:2" ht="12.75">
      <c r="A26" s="26"/>
      <c r="B26" s="25"/>
    </row>
    <row r="27" ht="12.75">
      <c r="B27" s="49">
        <f>SUM(B23:B26)</f>
        <v>72.9</v>
      </c>
    </row>
    <row r="29" spans="1:2" s="5" customFormat="1" ht="30" customHeight="1">
      <c r="A29" s="5" t="s">
        <v>10</v>
      </c>
      <c r="B29" s="5" t="s">
        <v>8</v>
      </c>
    </row>
    <row r="30" spans="1:5" s="3" customFormat="1" ht="12.75">
      <c r="A30" s="3" t="s">
        <v>3</v>
      </c>
      <c r="B30" s="3" t="s">
        <v>4</v>
      </c>
      <c r="C30" s="3" t="s">
        <v>9</v>
      </c>
      <c r="D30" s="3" t="s">
        <v>6</v>
      </c>
      <c r="E30" s="3" t="s">
        <v>7</v>
      </c>
    </row>
    <row r="31" spans="1:6" s="31" customFormat="1" ht="12.75">
      <c r="A31" s="44">
        <v>40725</v>
      </c>
      <c r="B31" s="46">
        <v>33.143</v>
      </c>
      <c r="C31" s="41" t="s">
        <v>128</v>
      </c>
      <c r="D31" s="41" t="s">
        <v>37</v>
      </c>
      <c r="E31" s="41" t="s">
        <v>77</v>
      </c>
      <c r="F31" s="39"/>
    </row>
    <row r="32" spans="1:7" s="31" customFormat="1" ht="12.75" customHeight="1">
      <c r="A32" s="44">
        <v>40725</v>
      </c>
      <c r="B32" s="46">
        <v>567.9965</v>
      </c>
      <c r="C32" s="41" t="s">
        <v>125</v>
      </c>
      <c r="D32" s="41" t="s">
        <v>127</v>
      </c>
      <c r="E32" s="41" t="s">
        <v>35</v>
      </c>
      <c r="F32" s="39"/>
      <c r="G32" s="37"/>
    </row>
    <row r="33" spans="1:6" s="36" customFormat="1" ht="51">
      <c r="A33" s="44">
        <v>40725</v>
      </c>
      <c r="B33" s="46">
        <v>10</v>
      </c>
      <c r="C33" s="41" t="s">
        <v>72</v>
      </c>
      <c r="D33" s="45" t="s">
        <v>73</v>
      </c>
      <c r="E33" s="45" t="s">
        <v>35</v>
      </c>
      <c r="F33" s="39"/>
    </row>
    <row r="34" spans="1:6" s="31" customFormat="1" ht="12.75">
      <c r="A34" s="44">
        <v>40725</v>
      </c>
      <c r="B34" s="46">
        <v>31.601999999999997</v>
      </c>
      <c r="C34" s="41" t="s">
        <v>128</v>
      </c>
      <c r="D34" s="41" t="s">
        <v>37</v>
      </c>
      <c r="E34" s="41" t="s">
        <v>77</v>
      </c>
      <c r="F34" s="39"/>
    </row>
    <row r="35" spans="1:6" s="31" customFormat="1" ht="12.75">
      <c r="A35" s="44">
        <v>40728</v>
      </c>
      <c r="B35" s="46">
        <v>31.372</v>
      </c>
      <c r="C35" s="41" t="s">
        <v>128</v>
      </c>
      <c r="D35" s="41" t="s">
        <v>37</v>
      </c>
      <c r="E35" s="41" t="s">
        <v>77</v>
      </c>
      <c r="F35" s="39"/>
    </row>
    <row r="36" spans="1:6" s="31" customFormat="1" ht="12.75">
      <c r="A36" s="44">
        <v>40728</v>
      </c>
      <c r="B36" s="46">
        <v>418.002</v>
      </c>
      <c r="C36" s="41" t="s">
        <v>118</v>
      </c>
      <c r="D36" s="41" t="s">
        <v>127</v>
      </c>
      <c r="E36" s="41" t="s">
        <v>34</v>
      </c>
      <c r="F36" s="32"/>
    </row>
    <row r="37" spans="1:6" s="36" customFormat="1" ht="12.75">
      <c r="A37" s="44">
        <v>40728</v>
      </c>
      <c r="B37" s="46">
        <v>10</v>
      </c>
      <c r="C37" s="41" t="s">
        <v>38</v>
      </c>
      <c r="D37" s="41" t="s">
        <v>40</v>
      </c>
      <c r="E37" s="45" t="s">
        <v>34</v>
      </c>
      <c r="F37" s="39"/>
    </row>
    <row r="38" spans="1:7" s="31" customFormat="1" ht="12.75" customHeight="1">
      <c r="A38" s="44">
        <v>40728</v>
      </c>
      <c r="B38" s="46">
        <v>32</v>
      </c>
      <c r="C38" s="41" t="s">
        <v>71</v>
      </c>
      <c r="D38" s="41" t="s">
        <v>40</v>
      </c>
      <c r="E38" s="41" t="s">
        <v>34</v>
      </c>
      <c r="F38" s="39"/>
      <c r="G38" s="37"/>
    </row>
    <row r="39" spans="1:7" s="31" customFormat="1" ht="12.75" customHeight="1">
      <c r="A39" s="44">
        <v>40731</v>
      </c>
      <c r="B39" s="46">
        <f>(233.05+252.17+39.25)*1.15</f>
        <v>603.1405</v>
      </c>
      <c r="C39" s="41" t="s">
        <v>125</v>
      </c>
      <c r="D39" s="41" t="s">
        <v>127</v>
      </c>
      <c r="E39" s="41" t="s">
        <v>35</v>
      </c>
      <c r="F39" s="39"/>
      <c r="G39" s="37"/>
    </row>
    <row r="40" spans="1:7" s="31" customFormat="1" ht="12.75" customHeight="1">
      <c r="A40" s="44">
        <v>40731</v>
      </c>
      <c r="B40" s="46">
        <v>148.35</v>
      </c>
      <c r="C40" s="41" t="s">
        <v>116</v>
      </c>
      <c r="D40" s="41" t="s">
        <v>114</v>
      </c>
      <c r="E40" s="41" t="s">
        <v>35</v>
      </c>
      <c r="F40" s="39"/>
      <c r="G40" s="37"/>
    </row>
    <row r="41" spans="1:6" s="31" customFormat="1" ht="25.5">
      <c r="A41" s="44">
        <v>40731</v>
      </c>
      <c r="B41" s="46">
        <v>45</v>
      </c>
      <c r="C41" s="41" t="s">
        <v>81</v>
      </c>
      <c r="D41" s="41" t="s">
        <v>80</v>
      </c>
      <c r="E41" s="41" t="s">
        <v>35</v>
      </c>
      <c r="F41" s="39"/>
    </row>
    <row r="42" spans="1:6" s="31" customFormat="1" ht="12.75" customHeight="1">
      <c r="A42" s="44">
        <v>40731</v>
      </c>
      <c r="B42" s="46">
        <v>8.5</v>
      </c>
      <c r="C42" s="45" t="s">
        <v>46</v>
      </c>
      <c r="D42" s="41" t="s">
        <v>37</v>
      </c>
      <c r="E42" s="41" t="s">
        <v>77</v>
      </c>
      <c r="F42" s="39"/>
    </row>
    <row r="43" spans="1:6" s="31" customFormat="1" ht="12.75">
      <c r="A43" s="44">
        <v>40732</v>
      </c>
      <c r="B43" s="46">
        <v>37.708499999999994</v>
      </c>
      <c r="C43" s="41" t="s">
        <v>128</v>
      </c>
      <c r="D43" s="41" t="s">
        <v>37</v>
      </c>
      <c r="E43" s="41" t="s">
        <v>77</v>
      </c>
      <c r="F43" s="39"/>
    </row>
    <row r="44" spans="1:6" s="31" customFormat="1" ht="12.75">
      <c r="A44" s="44">
        <v>40732</v>
      </c>
      <c r="B44" s="46">
        <v>10</v>
      </c>
      <c r="C44" s="41" t="s">
        <v>72</v>
      </c>
      <c r="D44" s="41" t="s">
        <v>41</v>
      </c>
      <c r="E44" s="41" t="s">
        <v>35</v>
      </c>
      <c r="F44" s="39"/>
    </row>
    <row r="45" spans="1:6" s="31" customFormat="1" ht="12.75">
      <c r="A45" s="44">
        <v>40732</v>
      </c>
      <c r="B45" s="46">
        <v>40.72149999999999</v>
      </c>
      <c r="C45" s="41" t="s">
        <v>128</v>
      </c>
      <c r="D45" s="41" t="s">
        <v>37</v>
      </c>
      <c r="E45" s="41" t="s">
        <v>77</v>
      </c>
      <c r="F45" s="39"/>
    </row>
    <row r="46" spans="1:6" s="31" customFormat="1" ht="12.75">
      <c r="A46" s="44">
        <v>40744</v>
      </c>
      <c r="B46" s="46">
        <v>13.017999999999999</v>
      </c>
      <c r="C46" s="41" t="s">
        <v>128</v>
      </c>
      <c r="D46" s="41" t="s">
        <v>37</v>
      </c>
      <c r="E46" s="41" t="s">
        <v>77</v>
      </c>
      <c r="F46" s="39"/>
    </row>
    <row r="47" spans="1:6" s="31" customFormat="1" ht="12.75">
      <c r="A47" s="44">
        <v>40767</v>
      </c>
      <c r="B47" s="46">
        <v>34.649499999999996</v>
      </c>
      <c r="C47" s="41" t="s">
        <v>128</v>
      </c>
      <c r="D47" s="41" t="s">
        <v>37</v>
      </c>
      <c r="E47" s="41" t="s">
        <v>77</v>
      </c>
      <c r="F47" s="39"/>
    </row>
    <row r="48" spans="1:6" s="31" customFormat="1" ht="12.75" customHeight="1">
      <c r="A48" s="44">
        <v>40767</v>
      </c>
      <c r="B48" s="46">
        <v>278.0125</v>
      </c>
      <c r="C48" s="45" t="s">
        <v>117</v>
      </c>
      <c r="D48" s="41" t="s">
        <v>127</v>
      </c>
      <c r="E48" s="41" t="s">
        <v>36</v>
      </c>
      <c r="F48" s="39"/>
    </row>
    <row r="49" spans="1:6" s="31" customFormat="1" ht="12.75">
      <c r="A49" s="44">
        <v>40767</v>
      </c>
      <c r="B49" s="46">
        <v>253.18399999999997</v>
      </c>
      <c r="C49" s="41" t="s">
        <v>119</v>
      </c>
      <c r="D49" s="41" t="s">
        <v>113</v>
      </c>
      <c r="E49" s="41" t="s">
        <v>36</v>
      </c>
      <c r="F49" s="39"/>
    </row>
    <row r="50" spans="1:6" s="31" customFormat="1" ht="12.75">
      <c r="A50" s="44">
        <v>40767</v>
      </c>
      <c r="B50" s="46">
        <v>299</v>
      </c>
      <c r="C50" s="41" t="s">
        <v>115</v>
      </c>
      <c r="D50" s="41" t="s">
        <v>114</v>
      </c>
      <c r="E50" s="41" t="s">
        <v>36</v>
      </c>
      <c r="F50" s="39"/>
    </row>
    <row r="51" spans="1:6" s="31" customFormat="1" ht="12.75" customHeight="1">
      <c r="A51" s="44">
        <v>40767</v>
      </c>
      <c r="B51" s="46">
        <v>45</v>
      </c>
      <c r="C51" s="41" t="s">
        <v>151</v>
      </c>
      <c r="D51" s="41" t="s">
        <v>43</v>
      </c>
      <c r="E51" s="41" t="s">
        <v>36</v>
      </c>
      <c r="F51" s="32"/>
    </row>
    <row r="52" spans="1:6" s="31" customFormat="1" ht="12.75" customHeight="1">
      <c r="A52" s="44">
        <v>40768</v>
      </c>
      <c r="B52" s="46">
        <v>80</v>
      </c>
      <c r="C52" s="41" t="s">
        <v>42</v>
      </c>
      <c r="D52" s="41" t="s">
        <v>43</v>
      </c>
      <c r="E52" s="41" t="s">
        <v>36</v>
      </c>
      <c r="F52" s="32"/>
    </row>
    <row r="53" spans="1:6" s="31" customFormat="1" ht="25.5">
      <c r="A53" s="44">
        <v>40768</v>
      </c>
      <c r="B53" s="46">
        <v>75.52</v>
      </c>
      <c r="C53" s="41" t="s">
        <v>75</v>
      </c>
      <c r="D53" s="41" t="s">
        <v>74</v>
      </c>
      <c r="E53" s="41" t="s">
        <v>36</v>
      </c>
      <c r="F53" s="32"/>
    </row>
    <row r="54" spans="1:6" s="31" customFormat="1" ht="12.75">
      <c r="A54" s="44">
        <v>40769</v>
      </c>
      <c r="B54" s="46">
        <v>20</v>
      </c>
      <c r="C54" s="41" t="s">
        <v>82</v>
      </c>
      <c r="D54" s="41" t="s">
        <v>44</v>
      </c>
      <c r="E54" s="41" t="s">
        <v>36</v>
      </c>
      <c r="F54" s="32"/>
    </row>
    <row r="55" spans="1:6" s="31" customFormat="1" ht="12.75">
      <c r="A55" s="44">
        <v>40769</v>
      </c>
      <c r="B55" s="46">
        <v>34.983</v>
      </c>
      <c r="C55" s="41" t="s">
        <v>128</v>
      </c>
      <c r="D55" s="41" t="s">
        <v>37</v>
      </c>
      <c r="E55" s="41" t="s">
        <v>77</v>
      </c>
      <c r="F55" s="39"/>
    </row>
    <row r="56" spans="1:6" s="31" customFormat="1" ht="12.75">
      <c r="A56" s="44">
        <v>40772</v>
      </c>
      <c r="B56" s="46">
        <f>(243.48+267.83)*1.15</f>
        <v>588.0064999999998</v>
      </c>
      <c r="C56" s="41" t="s">
        <v>118</v>
      </c>
      <c r="D56" s="41" t="s">
        <v>127</v>
      </c>
      <c r="E56" s="41" t="s">
        <v>34</v>
      </c>
      <c r="F56" s="32"/>
    </row>
    <row r="57" spans="1:6" s="31" customFormat="1" ht="12.75">
      <c r="A57" s="44">
        <v>40772</v>
      </c>
      <c r="B57" s="46">
        <v>8.5</v>
      </c>
      <c r="C57" s="45" t="s">
        <v>48</v>
      </c>
      <c r="D57" s="41" t="s">
        <v>37</v>
      </c>
      <c r="E57" s="41" t="s">
        <v>77</v>
      </c>
      <c r="F57" s="32"/>
    </row>
    <row r="58" spans="1:6" s="31" customFormat="1" ht="25.5">
      <c r="A58" s="44">
        <v>40772</v>
      </c>
      <c r="B58" s="46">
        <v>10</v>
      </c>
      <c r="C58" s="41" t="s">
        <v>38</v>
      </c>
      <c r="D58" s="41" t="s">
        <v>84</v>
      </c>
      <c r="E58" s="41" t="s">
        <v>34</v>
      </c>
      <c r="F58" s="32"/>
    </row>
    <row r="59" spans="1:6" s="31" customFormat="1" ht="12.75">
      <c r="A59" s="44">
        <v>40772</v>
      </c>
      <c r="B59" s="46">
        <v>16</v>
      </c>
      <c r="C59" s="41" t="s">
        <v>79</v>
      </c>
      <c r="D59" s="41" t="s">
        <v>83</v>
      </c>
      <c r="E59" s="41" t="s">
        <v>34</v>
      </c>
      <c r="F59" s="32"/>
    </row>
    <row r="60" spans="1:6" s="31" customFormat="1" ht="25.5">
      <c r="A60" s="44">
        <v>40772</v>
      </c>
      <c r="B60" s="46">
        <f>55*3</f>
        <v>165</v>
      </c>
      <c r="C60" s="41" t="s">
        <v>149</v>
      </c>
      <c r="D60" s="41" t="s">
        <v>84</v>
      </c>
      <c r="E60" s="41" t="s">
        <v>34</v>
      </c>
      <c r="F60" s="32"/>
    </row>
    <row r="61" spans="1:6" s="31" customFormat="1" ht="25.5">
      <c r="A61" s="44">
        <v>40773</v>
      </c>
      <c r="B61" s="46">
        <v>30</v>
      </c>
      <c r="C61" s="41" t="s">
        <v>85</v>
      </c>
      <c r="D61" s="41" t="s">
        <v>84</v>
      </c>
      <c r="E61" s="41" t="s">
        <v>34</v>
      </c>
      <c r="F61" s="32"/>
    </row>
    <row r="62" spans="1:6" s="31" customFormat="1" ht="25.5">
      <c r="A62" s="44">
        <v>40774</v>
      </c>
      <c r="B62" s="46">
        <v>30</v>
      </c>
      <c r="C62" s="41" t="s">
        <v>85</v>
      </c>
      <c r="D62" s="41" t="s">
        <v>84</v>
      </c>
      <c r="E62" s="41" t="s">
        <v>34</v>
      </c>
      <c r="F62" s="32"/>
    </row>
    <row r="63" spans="1:6" s="31" customFormat="1" ht="12.75">
      <c r="A63" s="44">
        <v>40774</v>
      </c>
      <c r="B63" s="46">
        <v>8.5</v>
      </c>
      <c r="C63" s="41" t="s">
        <v>47</v>
      </c>
      <c r="D63" s="41" t="s">
        <v>37</v>
      </c>
      <c r="E63" s="41" t="s">
        <v>77</v>
      </c>
      <c r="F63" s="32"/>
    </row>
    <row r="64" spans="1:6" s="31" customFormat="1" ht="12.75">
      <c r="A64" s="44">
        <v>40774</v>
      </c>
      <c r="B64" s="46">
        <v>75.89999999999999</v>
      </c>
      <c r="C64" s="41" t="s">
        <v>129</v>
      </c>
      <c r="D64" s="41" t="s">
        <v>37</v>
      </c>
      <c r="E64" s="41" t="s">
        <v>34</v>
      </c>
      <c r="F64" s="39"/>
    </row>
    <row r="65" spans="1:6" s="31" customFormat="1" ht="12.75">
      <c r="A65" s="44">
        <v>40774</v>
      </c>
      <c r="B65" s="46">
        <v>14.075999999999999</v>
      </c>
      <c r="C65" s="41" t="s">
        <v>128</v>
      </c>
      <c r="D65" s="41" t="s">
        <v>37</v>
      </c>
      <c r="E65" s="41" t="s">
        <v>77</v>
      </c>
      <c r="F65" s="39"/>
    </row>
    <row r="66" spans="1:6" s="31" customFormat="1" ht="12.75">
      <c r="A66" s="44">
        <v>40776</v>
      </c>
      <c r="B66" s="46">
        <v>30.5785</v>
      </c>
      <c r="C66" s="41" t="s">
        <v>128</v>
      </c>
      <c r="D66" s="41" t="s">
        <v>37</v>
      </c>
      <c r="E66" s="41" t="s">
        <v>77</v>
      </c>
      <c r="F66" s="39"/>
    </row>
    <row r="67" spans="1:6" s="31" customFormat="1" ht="12.75">
      <c r="A67" s="44">
        <v>40776</v>
      </c>
      <c r="B67" s="46">
        <f>(380.86+86.96)*1.15</f>
        <v>537.9929999999999</v>
      </c>
      <c r="C67" s="41" t="s">
        <v>125</v>
      </c>
      <c r="D67" s="41" t="s">
        <v>127</v>
      </c>
      <c r="E67" s="41" t="s">
        <v>35</v>
      </c>
      <c r="F67" s="32"/>
    </row>
    <row r="68" spans="1:6" s="31" customFormat="1" ht="12.75">
      <c r="A68" s="44">
        <v>40776</v>
      </c>
      <c r="B68" s="46">
        <f>(110.43)*1.15</f>
        <v>126.9945</v>
      </c>
      <c r="C68" s="41" t="s">
        <v>116</v>
      </c>
      <c r="D68" s="41" t="s">
        <v>114</v>
      </c>
      <c r="E68" s="41" t="s">
        <v>35</v>
      </c>
      <c r="F68" s="32"/>
    </row>
    <row r="69" spans="1:6" s="31" customFormat="1" ht="25.5">
      <c r="A69" s="44">
        <v>40776</v>
      </c>
      <c r="B69" s="46">
        <v>45</v>
      </c>
      <c r="C69" s="41" t="s">
        <v>86</v>
      </c>
      <c r="D69" s="41" t="s">
        <v>45</v>
      </c>
      <c r="E69" s="41" t="s">
        <v>35</v>
      </c>
      <c r="F69" s="32"/>
    </row>
    <row r="70" spans="1:6" s="31" customFormat="1" ht="12.75">
      <c r="A70" s="44">
        <v>40777</v>
      </c>
      <c r="B70" s="46">
        <v>20</v>
      </c>
      <c r="C70" s="41" t="s">
        <v>87</v>
      </c>
      <c r="D70" s="41" t="s">
        <v>45</v>
      </c>
      <c r="E70" s="41" t="s">
        <v>35</v>
      </c>
      <c r="F70" s="32"/>
    </row>
    <row r="71" spans="1:6" s="31" customFormat="1" ht="12.75">
      <c r="A71" s="44">
        <v>40777</v>
      </c>
      <c r="B71" s="46">
        <v>40.365</v>
      </c>
      <c r="C71" s="41" t="s">
        <v>128</v>
      </c>
      <c r="D71" s="41" t="s">
        <v>37</v>
      </c>
      <c r="E71" s="41" t="s">
        <v>77</v>
      </c>
      <c r="F71" s="39"/>
    </row>
    <row r="72" spans="1:6" s="31" customFormat="1" ht="12.75">
      <c r="A72" s="44">
        <v>40786</v>
      </c>
      <c r="B72" s="46">
        <v>169.625</v>
      </c>
      <c r="C72" s="41" t="s">
        <v>134</v>
      </c>
      <c r="D72" s="41" t="s">
        <v>37</v>
      </c>
      <c r="E72" s="41" t="s">
        <v>77</v>
      </c>
      <c r="F72" s="32"/>
    </row>
    <row r="73" spans="1:6" s="31" customFormat="1" ht="12.75">
      <c r="A73" s="44">
        <v>40801</v>
      </c>
      <c r="B73" s="46">
        <v>37.1795</v>
      </c>
      <c r="C73" s="41" t="s">
        <v>128</v>
      </c>
      <c r="D73" s="41" t="s">
        <v>37</v>
      </c>
      <c r="E73" s="41" t="s">
        <v>77</v>
      </c>
      <c r="F73" s="39"/>
    </row>
    <row r="74" spans="1:6" s="31" customFormat="1" ht="12.75">
      <c r="A74" s="44">
        <v>40801</v>
      </c>
      <c r="B74" s="46">
        <v>420.003</v>
      </c>
      <c r="C74" s="41" t="s">
        <v>117</v>
      </c>
      <c r="D74" s="41" t="s">
        <v>127</v>
      </c>
      <c r="E74" s="41" t="s">
        <v>36</v>
      </c>
      <c r="F74" s="32"/>
    </row>
    <row r="75" spans="1:6" s="31" customFormat="1" ht="12.75">
      <c r="A75" s="44">
        <v>40801</v>
      </c>
      <c r="B75" s="46">
        <v>157.964</v>
      </c>
      <c r="C75" s="41" t="s">
        <v>120</v>
      </c>
      <c r="D75" s="41" t="s">
        <v>121</v>
      </c>
      <c r="E75" s="41" t="s">
        <v>36</v>
      </c>
      <c r="F75" s="32"/>
    </row>
    <row r="76" spans="1:6" s="31" customFormat="1" ht="12.75">
      <c r="A76" s="44">
        <v>40801</v>
      </c>
      <c r="B76" s="46">
        <v>161.4945</v>
      </c>
      <c r="C76" s="41" t="s">
        <v>122</v>
      </c>
      <c r="D76" s="41" t="s">
        <v>114</v>
      </c>
      <c r="E76" s="41" t="s">
        <v>36</v>
      </c>
      <c r="F76" s="32"/>
    </row>
    <row r="77" spans="1:6" s="31" customFormat="1" ht="38.25">
      <c r="A77" s="44">
        <v>40801</v>
      </c>
      <c r="B77" s="46">
        <f>20+15+10</f>
        <v>45</v>
      </c>
      <c r="C77" s="41" t="s">
        <v>91</v>
      </c>
      <c r="D77" s="41" t="s">
        <v>92</v>
      </c>
      <c r="E77" s="41" t="s">
        <v>36</v>
      </c>
      <c r="F77" s="32"/>
    </row>
    <row r="78" spans="1:6" s="31" customFormat="1" ht="25.5">
      <c r="A78" s="44">
        <v>40802</v>
      </c>
      <c r="B78" s="46">
        <v>20</v>
      </c>
      <c r="C78" s="41" t="s">
        <v>90</v>
      </c>
      <c r="D78" s="41" t="s">
        <v>93</v>
      </c>
      <c r="E78" s="41" t="s">
        <v>35</v>
      </c>
      <c r="F78" s="32"/>
    </row>
    <row r="79" spans="1:6" s="31" customFormat="1" ht="12.75">
      <c r="A79" s="44">
        <v>40802</v>
      </c>
      <c r="B79" s="46">
        <v>51.70399999999999</v>
      </c>
      <c r="C79" s="41" t="s">
        <v>128</v>
      </c>
      <c r="D79" s="41" t="s">
        <v>37</v>
      </c>
      <c r="E79" s="41" t="s">
        <v>77</v>
      </c>
      <c r="F79" s="39"/>
    </row>
    <row r="80" spans="1:6" s="31" customFormat="1" ht="12.75">
      <c r="A80" s="44">
        <v>40805</v>
      </c>
      <c r="B80" s="46">
        <f>(233.04+43.48+43.48+86.96)*1.15</f>
        <v>468.00399999999996</v>
      </c>
      <c r="C80" s="41" t="s">
        <v>118</v>
      </c>
      <c r="D80" s="41" t="s">
        <v>127</v>
      </c>
      <c r="E80" s="41" t="s">
        <v>34</v>
      </c>
      <c r="F80" s="32"/>
    </row>
    <row r="81" spans="1:6" s="31" customFormat="1" ht="12.75">
      <c r="A81" s="44">
        <v>40805</v>
      </c>
      <c r="B81" s="46">
        <v>8</v>
      </c>
      <c r="C81" s="45" t="s">
        <v>48</v>
      </c>
      <c r="D81" s="41" t="s">
        <v>37</v>
      </c>
      <c r="E81" s="41" t="s">
        <v>77</v>
      </c>
      <c r="F81" s="32"/>
    </row>
    <row r="82" spans="1:6" s="31" customFormat="1" ht="12.75">
      <c r="A82" s="44">
        <v>40805</v>
      </c>
      <c r="B82" s="46">
        <v>16</v>
      </c>
      <c r="C82" s="41" t="s">
        <v>49</v>
      </c>
      <c r="D82" s="41" t="s">
        <v>37</v>
      </c>
      <c r="E82" s="41" t="s">
        <v>34</v>
      </c>
      <c r="F82" s="32"/>
    </row>
    <row r="83" spans="1:6" s="31" customFormat="1" ht="12.75">
      <c r="A83" s="44">
        <v>40805</v>
      </c>
      <c r="B83" s="46">
        <v>11.0055</v>
      </c>
      <c r="C83" s="41" t="s">
        <v>128</v>
      </c>
      <c r="D83" s="41" t="s">
        <v>37</v>
      </c>
      <c r="E83" s="41" t="s">
        <v>77</v>
      </c>
      <c r="F83" s="39"/>
    </row>
    <row r="84" spans="1:6" s="31" customFormat="1" ht="38.25">
      <c r="A84" s="44">
        <v>40806</v>
      </c>
      <c r="B84" s="46">
        <f>20+15+35+10</f>
        <v>80</v>
      </c>
      <c r="C84" s="41" t="s">
        <v>94</v>
      </c>
      <c r="D84" s="41" t="s">
        <v>95</v>
      </c>
      <c r="E84" s="41" t="s">
        <v>34</v>
      </c>
      <c r="F84" s="32"/>
    </row>
    <row r="85" spans="1:6" s="31" customFormat="1" ht="12.75">
      <c r="A85" s="44">
        <v>40806</v>
      </c>
      <c r="B85" s="46">
        <v>55</v>
      </c>
      <c r="C85" s="41" t="s">
        <v>150</v>
      </c>
      <c r="D85" s="41" t="s">
        <v>98</v>
      </c>
      <c r="E85" s="41" t="s">
        <v>34</v>
      </c>
      <c r="F85" s="32"/>
    </row>
    <row r="86" spans="1:6" s="31" customFormat="1" ht="51">
      <c r="A86" s="44">
        <v>40807</v>
      </c>
      <c r="B86" s="46">
        <v>25</v>
      </c>
      <c r="C86" s="41" t="s">
        <v>97</v>
      </c>
      <c r="D86" s="41" t="s">
        <v>96</v>
      </c>
      <c r="E86" s="41" t="s">
        <v>34</v>
      </c>
      <c r="F86" s="32"/>
    </row>
    <row r="87" spans="1:6" s="31" customFormat="1" ht="12.75">
      <c r="A87" s="44">
        <v>40812</v>
      </c>
      <c r="B87" s="46">
        <v>10.36</v>
      </c>
      <c r="C87" s="41" t="s">
        <v>104</v>
      </c>
      <c r="D87" s="41" t="s">
        <v>37</v>
      </c>
      <c r="E87" s="41" t="s">
        <v>77</v>
      </c>
      <c r="F87" s="32"/>
    </row>
    <row r="88" spans="1:6" s="31" customFormat="1" ht="12.75">
      <c r="A88" s="44">
        <v>40817</v>
      </c>
      <c r="B88" s="46">
        <v>12.87</v>
      </c>
      <c r="C88" s="41" t="s">
        <v>105</v>
      </c>
      <c r="D88" s="41" t="s">
        <v>103</v>
      </c>
      <c r="E88" s="41" t="s">
        <v>77</v>
      </c>
      <c r="F88" s="32"/>
    </row>
    <row r="89" spans="1:6" s="31" customFormat="1" ht="12.75">
      <c r="A89" s="44">
        <v>40828</v>
      </c>
      <c r="B89" s="46">
        <v>34.649499999999996</v>
      </c>
      <c r="C89" s="41" t="s">
        <v>128</v>
      </c>
      <c r="D89" s="41" t="s">
        <v>37</v>
      </c>
      <c r="E89" s="41" t="s">
        <v>77</v>
      </c>
      <c r="F89" s="39"/>
    </row>
    <row r="90" spans="1:6" s="31" customFormat="1" ht="12.75" customHeight="1">
      <c r="A90" s="44">
        <v>40835</v>
      </c>
      <c r="B90" s="46">
        <v>12.87</v>
      </c>
      <c r="C90" s="41" t="s">
        <v>105</v>
      </c>
      <c r="D90" s="41" t="s">
        <v>51</v>
      </c>
      <c r="E90" s="41" t="s">
        <v>77</v>
      </c>
      <c r="F90" s="32"/>
    </row>
    <row r="91" spans="1:6" s="31" customFormat="1" ht="12.75" customHeight="1">
      <c r="A91" s="44">
        <v>40835</v>
      </c>
      <c r="B91" s="46">
        <f>(311.3+43.48+77.39+62.75)*1.15</f>
        <v>569.158</v>
      </c>
      <c r="C91" s="41" t="s">
        <v>123</v>
      </c>
      <c r="D91" s="41" t="s">
        <v>127</v>
      </c>
      <c r="E91" s="41" t="s">
        <v>34</v>
      </c>
      <c r="F91" s="32"/>
    </row>
    <row r="92" spans="1:6" s="31" customFormat="1" ht="12.75">
      <c r="A92" s="44">
        <v>40835</v>
      </c>
      <c r="B92" s="46">
        <v>16</v>
      </c>
      <c r="C92" s="41" t="s">
        <v>49</v>
      </c>
      <c r="D92" s="41" t="s">
        <v>98</v>
      </c>
      <c r="E92" s="41" t="s">
        <v>34</v>
      </c>
      <c r="F92" s="32"/>
    </row>
    <row r="93" spans="1:6" s="31" customFormat="1" ht="12.75">
      <c r="A93" s="44">
        <v>40835</v>
      </c>
      <c r="B93" s="46">
        <v>35</v>
      </c>
      <c r="C93" s="41" t="s">
        <v>50</v>
      </c>
      <c r="D93" s="41" t="s">
        <v>52</v>
      </c>
      <c r="E93" s="41" t="s">
        <v>34</v>
      </c>
      <c r="F93" s="32"/>
    </row>
    <row r="94" spans="1:6" s="31" customFormat="1" ht="12.75">
      <c r="A94" s="44">
        <v>40835</v>
      </c>
      <c r="B94" s="46">
        <v>10</v>
      </c>
      <c r="C94" s="41" t="s">
        <v>106</v>
      </c>
      <c r="D94" s="41" t="s">
        <v>52</v>
      </c>
      <c r="E94" s="41" t="s">
        <v>34</v>
      </c>
      <c r="F94" s="32"/>
    </row>
    <row r="95" spans="1:6" s="31" customFormat="1" ht="17.25" customHeight="1">
      <c r="A95" s="44">
        <v>40835</v>
      </c>
      <c r="B95" s="46">
        <v>110</v>
      </c>
      <c r="C95" s="41" t="s">
        <v>107</v>
      </c>
      <c r="D95" s="41" t="s">
        <v>52</v>
      </c>
      <c r="E95" s="41" t="s">
        <v>34</v>
      </c>
      <c r="F95" s="32"/>
    </row>
    <row r="96" spans="1:6" ht="12.75">
      <c r="A96" s="44">
        <v>40836</v>
      </c>
      <c r="B96" s="46">
        <v>35</v>
      </c>
      <c r="C96" s="41" t="s">
        <v>50</v>
      </c>
      <c r="D96" s="41" t="s">
        <v>52</v>
      </c>
      <c r="E96" s="41" t="s">
        <v>34</v>
      </c>
      <c r="F96" s="32"/>
    </row>
    <row r="97" spans="1:6" s="31" customFormat="1" ht="12.75">
      <c r="A97" s="44">
        <v>40836</v>
      </c>
      <c r="B97" s="46">
        <f>10+15</f>
        <v>25</v>
      </c>
      <c r="C97" s="41" t="s">
        <v>97</v>
      </c>
      <c r="D97" s="41" t="s">
        <v>52</v>
      </c>
      <c r="E97" s="41" t="s">
        <v>34</v>
      </c>
      <c r="F97" s="32"/>
    </row>
    <row r="98" spans="1:6" s="31" customFormat="1" ht="12.75">
      <c r="A98" s="44">
        <v>40836</v>
      </c>
      <c r="B98" s="46">
        <v>17.825</v>
      </c>
      <c r="C98" s="41" t="s">
        <v>129</v>
      </c>
      <c r="D98" s="41" t="s">
        <v>37</v>
      </c>
      <c r="E98" s="41" t="s">
        <v>34</v>
      </c>
      <c r="F98" s="39"/>
    </row>
    <row r="99" spans="1:6" s="31" customFormat="1" ht="12.75">
      <c r="A99" s="44">
        <v>40860</v>
      </c>
      <c r="B99" s="46">
        <v>29.6</v>
      </c>
      <c r="C99" s="41" t="s">
        <v>148</v>
      </c>
      <c r="D99" s="41" t="s">
        <v>37</v>
      </c>
      <c r="E99" s="41" t="s">
        <v>77</v>
      </c>
      <c r="F99" s="32"/>
    </row>
    <row r="100" spans="1:6" s="31" customFormat="1" ht="12.75">
      <c r="A100" s="44">
        <v>40861</v>
      </c>
      <c r="B100" s="46">
        <v>50</v>
      </c>
      <c r="C100" s="41" t="s">
        <v>57</v>
      </c>
      <c r="D100" s="41" t="s">
        <v>37</v>
      </c>
      <c r="E100" s="41" t="s">
        <v>77</v>
      </c>
      <c r="F100" s="32"/>
    </row>
    <row r="101" spans="1:6" s="31" customFormat="1" ht="12.75">
      <c r="A101" s="44">
        <v>40861</v>
      </c>
      <c r="B101" s="46">
        <v>408.00849999999997</v>
      </c>
      <c r="C101" s="41" t="s">
        <v>118</v>
      </c>
      <c r="D101" s="41" t="s">
        <v>127</v>
      </c>
      <c r="E101" s="41" t="s">
        <v>34</v>
      </c>
      <c r="F101" s="32"/>
    </row>
    <row r="102" spans="1:6" s="31" customFormat="1" ht="25.5">
      <c r="A102" s="44">
        <v>40861</v>
      </c>
      <c r="B102" s="46">
        <v>35</v>
      </c>
      <c r="C102" s="41" t="s">
        <v>50</v>
      </c>
      <c r="D102" s="41" t="s">
        <v>102</v>
      </c>
      <c r="E102" s="41" t="s">
        <v>34</v>
      </c>
      <c r="F102" s="32"/>
    </row>
    <row r="103" spans="1:6" ht="25.5">
      <c r="A103" s="44">
        <v>40862</v>
      </c>
      <c r="B103" s="46">
        <v>35</v>
      </c>
      <c r="C103" s="41" t="s">
        <v>50</v>
      </c>
      <c r="D103" s="41" t="s">
        <v>102</v>
      </c>
      <c r="E103" s="41" t="s">
        <v>34</v>
      </c>
      <c r="F103" s="32"/>
    </row>
    <row r="104" spans="1:5" s="31" customFormat="1" ht="25.5">
      <c r="A104" s="44">
        <v>40862</v>
      </c>
      <c r="B104" s="46">
        <v>10</v>
      </c>
      <c r="C104" s="41" t="s">
        <v>106</v>
      </c>
      <c r="D104" s="41" t="s">
        <v>102</v>
      </c>
      <c r="E104" s="41" t="s">
        <v>34</v>
      </c>
    </row>
    <row r="105" spans="1:5" s="31" customFormat="1" ht="25.5">
      <c r="A105" s="44">
        <v>40862</v>
      </c>
      <c r="B105" s="46">
        <v>110</v>
      </c>
      <c r="C105" s="41" t="s">
        <v>107</v>
      </c>
      <c r="D105" s="41" t="s">
        <v>102</v>
      </c>
      <c r="E105" s="41" t="s">
        <v>34</v>
      </c>
    </row>
    <row r="106" spans="1:5" s="31" customFormat="1" ht="25.5">
      <c r="A106" s="44">
        <v>40862</v>
      </c>
      <c r="B106" s="46">
        <v>20</v>
      </c>
      <c r="C106" s="41" t="s">
        <v>90</v>
      </c>
      <c r="D106" s="41" t="s">
        <v>102</v>
      </c>
      <c r="E106" s="41" t="s">
        <v>34</v>
      </c>
    </row>
    <row r="107" spans="1:5" s="31" customFormat="1" ht="25.5">
      <c r="A107" s="44">
        <v>40863</v>
      </c>
      <c r="B107" s="46">
        <v>35</v>
      </c>
      <c r="C107" s="41" t="s">
        <v>50</v>
      </c>
      <c r="D107" s="41" t="s">
        <v>102</v>
      </c>
      <c r="E107" s="41" t="s">
        <v>34</v>
      </c>
    </row>
    <row r="108" spans="1:5" ht="25.5">
      <c r="A108" s="44">
        <v>40863</v>
      </c>
      <c r="B108" s="46">
        <v>10</v>
      </c>
      <c r="C108" s="41" t="s">
        <v>106</v>
      </c>
      <c r="D108" s="41" t="s">
        <v>102</v>
      </c>
      <c r="E108" s="41" t="s">
        <v>34</v>
      </c>
    </row>
    <row r="109" spans="1:5" s="31" customFormat="1" ht="25.5">
      <c r="A109" s="44">
        <v>40863</v>
      </c>
      <c r="B109" s="46">
        <v>20</v>
      </c>
      <c r="C109" s="41" t="s">
        <v>90</v>
      </c>
      <c r="D109" s="41" t="s">
        <v>102</v>
      </c>
      <c r="E109" s="41" t="s">
        <v>34</v>
      </c>
    </row>
    <row r="110" spans="1:5" s="31" customFormat="1" ht="25.5">
      <c r="A110" s="44">
        <v>40863</v>
      </c>
      <c r="B110" s="46">
        <v>10</v>
      </c>
      <c r="C110" s="41" t="s">
        <v>101</v>
      </c>
      <c r="D110" s="41" t="s">
        <v>102</v>
      </c>
      <c r="E110" s="41" t="s">
        <v>34</v>
      </c>
    </row>
    <row r="111" spans="1:6" s="31" customFormat="1" ht="12.75">
      <c r="A111" s="44">
        <v>40864</v>
      </c>
      <c r="B111" s="46">
        <v>62.260999999999996</v>
      </c>
      <c r="C111" s="41" t="s">
        <v>129</v>
      </c>
      <c r="D111" s="41" t="s">
        <v>37</v>
      </c>
      <c r="E111" s="41" t="s">
        <v>34</v>
      </c>
      <c r="F111" s="39"/>
    </row>
    <row r="112" spans="1:5" ht="25.5">
      <c r="A112" s="44">
        <v>40865</v>
      </c>
      <c r="B112" s="46">
        <v>20</v>
      </c>
      <c r="C112" s="41" t="s">
        <v>90</v>
      </c>
      <c r="D112" s="41" t="s">
        <v>102</v>
      </c>
      <c r="E112" s="41" t="s">
        <v>34</v>
      </c>
    </row>
    <row r="113" spans="1:6" s="31" customFormat="1" ht="12.75">
      <c r="A113" s="44">
        <v>40872</v>
      </c>
      <c r="B113" s="46">
        <v>16.169</v>
      </c>
      <c r="C113" s="41" t="s">
        <v>128</v>
      </c>
      <c r="D113" s="41" t="s">
        <v>37</v>
      </c>
      <c r="E113" s="41" t="s">
        <v>77</v>
      </c>
      <c r="F113" s="39"/>
    </row>
    <row r="114" spans="1:6" ht="12.75">
      <c r="A114" s="44">
        <v>40876</v>
      </c>
      <c r="B114" s="46">
        <f>(113.04+139.13+215.66+71)*1.15</f>
        <v>619.6545</v>
      </c>
      <c r="C114" s="41" t="s">
        <v>118</v>
      </c>
      <c r="D114" s="41" t="s">
        <v>124</v>
      </c>
      <c r="E114" s="41" t="s">
        <v>34</v>
      </c>
      <c r="F114" s="53"/>
    </row>
    <row r="115" spans="1:6" s="31" customFormat="1" ht="12.75">
      <c r="A115" s="44">
        <v>40876</v>
      </c>
      <c r="B115" s="46">
        <v>36.409</v>
      </c>
      <c r="C115" s="41" t="s">
        <v>128</v>
      </c>
      <c r="D115" s="41" t="s">
        <v>37</v>
      </c>
      <c r="E115" s="41" t="s">
        <v>77</v>
      </c>
      <c r="F115" s="39"/>
    </row>
    <row r="116" spans="1:6" s="31" customFormat="1" ht="12.75">
      <c r="A116" s="44">
        <v>40876</v>
      </c>
      <c r="B116" s="46">
        <v>16</v>
      </c>
      <c r="C116" s="41" t="s">
        <v>145</v>
      </c>
      <c r="D116" s="41" t="s">
        <v>37</v>
      </c>
      <c r="E116" s="41" t="s">
        <v>34</v>
      </c>
      <c r="F116" s="32"/>
    </row>
    <row r="117" spans="1:6" s="31" customFormat="1" ht="12.75">
      <c r="A117" s="44">
        <v>40877</v>
      </c>
      <c r="B117" s="46">
        <v>60.50149999999999</v>
      </c>
      <c r="C117" s="41" t="s">
        <v>129</v>
      </c>
      <c r="D117" s="41" t="s">
        <v>37</v>
      </c>
      <c r="E117" s="41" t="s">
        <v>34</v>
      </c>
      <c r="F117" s="39"/>
    </row>
    <row r="118" spans="1:5" s="31" customFormat="1" ht="12.75">
      <c r="A118" s="44">
        <v>40877</v>
      </c>
      <c r="B118" s="46">
        <f>15+10</f>
        <v>25</v>
      </c>
      <c r="C118" s="41" t="s">
        <v>143</v>
      </c>
      <c r="D118" s="41" t="s">
        <v>142</v>
      </c>
      <c r="E118" s="41" t="s">
        <v>34</v>
      </c>
    </row>
    <row r="119" spans="1:6" s="31" customFormat="1" ht="12.75">
      <c r="A119" s="44">
        <v>40877</v>
      </c>
      <c r="B119" s="46">
        <v>55</v>
      </c>
      <c r="C119" s="41" t="s">
        <v>150</v>
      </c>
      <c r="D119" s="41" t="s">
        <v>142</v>
      </c>
      <c r="E119" s="41" t="s">
        <v>34</v>
      </c>
      <c r="F119" s="32"/>
    </row>
    <row r="120" spans="1:6" s="31" customFormat="1" ht="12.75">
      <c r="A120" s="44">
        <v>40878</v>
      </c>
      <c r="B120" s="46">
        <v>20</v>
      </c>
      <c r="C120" s="41" t="s">
        <v>90</v>
      </c>
      <c r="D120" s="41" t="s">
        <v>142</v>
      </c>
      <c r="E120" s="41" t="s">
        <v>34</v>
      </c>
      <c r="F120" s="32"/>
    </row>
    <row r="121" spans="1:6" s="31" customFormat="1" ht="12.75">
      <c r="A121" s="44">
        <v>40878</v>
      </c>
      <c r="B121" s="46">
        <v>16</v>
      </c>
      <c r="C121" s="41" t="s">
        <v>140</v>
      </c>
      <c r="D121" s="41" t="s">
        <v>37</v>
      </c>
      <c r="E121" s="41" t="s">
        <v>34</v>
      </c>
      <c r="F121" s="32"/>
    </row>
    <row r="122" spans="1:6" s="31" customFormat="1" ht="12.75">
      <c r="A122" s="44">
        <v>40882</v>
      </c>
      <c r="B122" s="46">
        <v>26</v>
      </c>
      <c r="C122" s="41" t="s">
        <v>71</v>
      </c>
      <c r="D122" s="41" t="s">
        <v>37</v>
      </c>
      <c r="E122" s="41" t="s">
        <v>34</v>
      </c>
      <c r="F122" s="32"/>
    </row>
    <row r="123" spans="1:5" ht="12.75">
      <c r="A123" s="44">
        <v>40883</v>
      </c>
      <c r="B123" s="46">
        <f>(493.92+68.5)*1.15</f>
        <v>646.783</v>
      </c>
      <c r="C123" s="41" t="s">
        <v>118</v>
      </c>
      <c r="D123" s="41" t="s">
        <v>124</v>
      </c>
      <c r="E123" s="41" t="s">
        <v>34</v>
      </c>
    </row>
    <row r="124" spans="1:6" s="31" customFormat="1" ht="25.5">
      <c r="A124" s="44">
        <v>40883</v>
      </c>
      <c r="B124" s="46">
        <v>15</v>
      </c>
      <c r="C124" s="41" t="s">
        <v>141</v>
      </c>
      <c r="D124" s="41" t="s">
        <v>144</v>
      </c>
      <c r="E124" s="41" t="s">
        <v>34</v>
      </c>
      <c r="F124" s="32"/>
    </row>
    <row r="125" spans="1:6" s="31" customFormat="1" ht="12.75">
      <c r="A125" s="44">
        <v>41250</v>
      </c>
      <c r="B125" s="46">
        <v>41.69899999999999</v>
      </c>
      <c r="C125" s="41" t="s">
        <v>128</v>
      </c>
      <c r="D125" s="41" t="s">
        <v>37</v>
      </c>
      <c r="E125" s="41" t="s">
        <v>77</v>
      </c>
      <c r="F125" s="39"/>
    </row>
    <row r="126" spans="1:5" ht="12.75">
      <c r="A126" s="44">
        <v>40884</v>
      </c>
      <c r="B126" s="46">
        <v>508.001</v>
      </c>
      <c r="C126" s="41" t="s">
        <v>125</v>
      </c>
      <c r="D126" s="41" t="s">
        <v>126</v>
      </c>
      <c r="E126" s="41" t="s">
        <v>35</v>
      </c>
    </row>
    <row r="127" spans="1:6" s="31" customFormat="1" ht="25.5">
      <c r="A127" s="44">
        <v>40884</v>
      </c>
      <c r="B127" s="46">
        <v>10</v>
      </c>
      <c r="C127" s="41" t="s">
        <v>106</v>
      </c>
      <c r="D127" s="41" t="s">
        <v>152</v>
      </c>
      <c r="E127" s="41" t="s">
        <v>35</v>
      </c>
      <c r="F127" s="32"/>
    </row>
    <row r="128" spans="1:6" s="31" customFormat="1" ht="12.75">
      <c r="A128" s="44">
        <v>40884</v>
      </c>
      <c r="B128" s="46">
        <v>59.178999999999995</v>
      </c>
      <c r="C128" s="41" t="s">
        <v>130</v>
      </c>
      <c r="D128" s="41" t="s">
        <v>37</v>
      </c>
      <c r="E128" s="41" t="s">
        <v>35</v>
      </c>
      <c r="F128" s="39"/>
    </row>
    <row r="129" spans="1:6" s="31" customFormat="1" ht="12.75">
      <c r="A129" s="44">
        <v>40884</v>
      </c>
      <c r="B129" s="46">
        <v>48.06999999999999</v>
      </c>
      <c r="C129" s="41" t="s">
        <v>131</v>
      </c>
      <c r="D129" s="41" t="s">
        <v>37</v>
      </c>
      <c r="E129" s="41" t="s">
        <v>35</v>
      </c>
      <c r="F129" s="39"/>
    </row>
    <row r="130" spans="1:6" s="31" customFormat="1" ht="12.75">
      <c r="A130" s="44">
        <v>40884</v>
      </c>
      <c r="B130" s="46">
        <v>23.540499999999998</v>
      </c>
      <c r="C130" s="41" t="s">
        <v>132</v>
      </c>
      <c r="D130" s="41" t="s">
        <v>37</v>
      </c>
      <c r="E130" s="41" t="s">
        <v>35</v>
      </c>
      <c r="F130" s="39"/>
    </row>
    <row r="131" spans="1:6" s="31" customFormat="1" ht="12.75">
      <c r="A131" s="44">
        <v>40885</v>
      </c>
      <c r="B131" s="46">
        <v>38.168499999999995</v>
      </c>
      <c r="C131" s="41" t="s">
        <v>133</v>
      </c>
      <c r="D131" s="41" t="s">
        <v>37</v>
      </c>
      <c r="E131" s="41" t="s">
        <v>35</v>
      </c>
      <c r="F131" s="39"/>
    </row>
    <row r="132" spans="1:6" s="31" customFormat="1" ht="12.75">
      <c r="A132" s="44">
        <v>40885</v>
      </c>
      <c r="B132" s="46">
        <v>13.869</v>
      </c>
      <c r="C132" s="41" t="s">
        <v>128</v>
      </c>
      <c r="D132" s="41" t="s">
        <v>37</v>
      </c>
      <c r="E132" s="41" t="s">
        <v>77</v>
      </c>
      <c r="F132" s="39"/>
    </row>
    <row r="133" spans="1:5" s="31" customFormat="1" ht="12.75">
      <c r="A133" s="44">
        <v>40893</v>
      </c>
      <c r="B133" s="46">
        <v>50</v>
      </c>
      <c r="C133" s="41" t="s">
        <v>58</v>
      </c>
      <c r="D133" s="41" t="s">
        <v>37</v>
      </c>
      <c r="E133" s="41" t="s">
        <v>77</v>
      </c>
    </row>
    <row r="134" spans="1:5" ht="12.75">
      <c r="A134" s="26"/>
      <c r="B134" s="47"/>
      <c r="C134" s="53"/>
      <c r="D134" s="53"/>
      <c r="E134" s="53"/>
    </row>
    <row r="135" spans="1:2" ht="12.75">
      <c r="A135" s="26"/>
      <c r="B135" s="48"/>
    </row>
    <row r="136" spans="1:2" ht="12.75">
      <c r="A136" s="26"/>
      <c r="B136" s="50">
        <f>SUM(B32:B135)</f>
        <v>10689.298999999999</v>
      </c>
    </row>
    <row r="138" ht="16.5" customHeight="1"/>
    <row r="139" spans="1:3" s="6" customFormat="1" ht="46.5" customHeight="1">
      <c r="A139" s="10" t="s">
        <v>11</v>
      </c>
      <c r="C139" s="8"/>
    </row>
    <row r="140" spans="1:28" ht="12.75">
      <c r="A140" s="18"/>
      <c r="B140" s="3" t="s">
        <v>4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9"/>
    </row>
    <row r="142" ht="12.75">
      <c r="B142" s="52">
        <f>B8+B19+B27+B136</f>
        <v>14096.339</v>
      </c>
    </row>
    <row r="144" ht="12.75">
      <c r="B144" s="52"/>
    </row>
    <row r="145" spans="1:2" ht="12.75">
      <c r="A145" s="26"/>
      <c r="B145" s="52"/>
    </row>
    <row r="146" spans="1:2" ht="12.75">
      <c r="A146" s="26"/>
      <c r="B146" s="52"/>
    </row>
    <row r="147" ht="12.75">
      <c r="A147" s="26"/>
    </row>
  </sheetData>
  <sheetProtection/>
  <mergeCells count="2">
    <mergeCell ref="A1:C1"/>
    <mergeCell ref="C2:D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6" r:id="rId1"/>
  <rowBreaks count="1" manualBreakCount="1">
    <brk id="83" max="27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="24" customFormat="1" ht="20.25">
      <c r="A1" s="24" t="s">
        <v>147</v>
      </c>
    </row>
    <row r="2" spans="1:3" s="1" customFormat="1" ht="36" customHeight="1">
      <c r="A2" s="54" t="s">
        <v>31</v>
      </c>
      <c r="B2" s="55"/>
      <c r="C2" s="55"/>
    </row>
    <row r="3" spans="1:4" s="11" customFormat="1" ht="35.25" customHeight="1">
      <c r="A3" s="21" t="s">
        <v>30</v>
      </c>
      <c r="B3" s="3"/>
      <c r="C3" s="56" t="s">
        <v>39</v>
      </c>
      <c r="D3" s="57"/>
    </row>
    <row r="4" spans="1:2" s="5" customFormat="1" ht="35.25" customHeight="1">
      <c r="A4" s="5" t="s">
        <v>12</v>
      </c>
      <c r="B4" s="5" t="s">
        <v>2</v>
      </c>
    </row>
    <row r="5" spans="1:5" s="7" customFormat="1" ht="25.5" customHeight="1">
      <c r="A5" s="7" t="s">
        <v>3</v>
      </c>
      <c r="B5" s="7" t="s">
        <v>4</v>
      </c>
      <c r="C5" s="7" t="s">
        <v>13</v>
      </c>
      <c r="D5" s="7" t="s">
        <v>14</v>
      </c>
      <c r="E5" s="7" t="s">
        <v>7</v>
      </c>
    </row>
    <row r="16" ht="11.25" customHeight="1"/>
    <row r="17" ht="12.75" hidden="1"/>
    <row r="18" spans="1:5" s="12" customFormat="1" ht="29.25" customHeight="1">
      <c r="A18" s="4" t="s">
        <v>12</v>
      </c>
      <c r="B18" s="4" t="s">
        <v>8</v>
      </c>
      <c r="C18" s="4"/>
      <c r="D18" s="4"/>
      <c r="E18" s="4"/>
    </row>
    <row r="19" spans="1:5" ht="22.5" customHeight="1">
      <c r="A19" s="7" t="s">
        <v>3</v>
      </c>
      <c r="B19" s="7" t="s">
        <v>4</v>
      </c>
      <c r="C19" s="7"/>
      <c r="D19" s="7"/>
      <c r="E19" s="7"/>
    </row>
    <row r="20" spans="1:2" ht="12.75">
      <c r="A20" s="27"/>
      <c r="B20" s="30"/>
    </row>
    <row r="24" ht="12.75">
      <c r="B24" s="28">
        <f>SUM(B20:B23)</f>
        <v>0</v>
      </c>
    </row>
    <row r="26" spans="1:3" s="6" customFormat="1" ht="48" customHeight="1">
      <c r="A26" s="13" t="s">
        <v>15</v>
      </c>
      <c r="B26" s="9" t="s">
        <v>4</v>
      </c>
      <c r="C26" s="8"/>
    </row>
    <row r="28" ht="12.75">
      <c r="B28" s="29">
        <f>B24</f>
        <v>0</v>
      </c>
    </row>
  </sheetData>
  <sheetProtection/>
  <mergeCells count="2">
    <mergeCell ref="A2:C2"/>
    <mergeCell ref="C3:D3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61.421875" style="2" customWidth="1"/>
    <col min="4" max="4" width="28.140625" style="2" customWidth="1"/>
  </cols>
  <sheetData>
    <row r="1" spans="1:4" ht="39.75" customHeight="1">
      <c r="A1" s="54" t="s">
        <v>31</v>
      </c>
      <c r="B1" s="55"/>
      <c r="C1" s="55"/>
      <c r="D1" s="7"/>
    </row>
    <row r="2" spans="1:4" ht="29.25" customHeight="1">
      <c r="A2" s="21" t="s">
        <v>30</v>
      </c>
      <c r="B2" s="3"/>
      <c r="C2" s="56" t="s">
        <v>39</v>
      </c>
      <c r="D2" s="57"/>
    </row>
    <row r="3" spans="1:4" ht="39.75" customHeight="1">
      <c r="A3" s="4" t="s">
        <v>16</v>
      </c>
      <c r="B3" s="4" t="s">
        <v>2</v>
      </c>
      <c r="C3" s="4"/>
      <c r="D3" s="4"/>
    </row>
    <row r="4" spans="1:4" ht="21.75" customHeight="1">
      <c r="A4" s="3" t="s">
        <v>3</v>
      </c>
      <c r="B4" s="3" t="s">
        <v>4</v>
      </c>
      <c r="C4" s="3" t="s">
        <v>17</v>
      </c>
      <c r="D4" s="3" t="s">
        <v>18</v>
      </c>
    </row>
    <row r="5" spans="1:4" s="33" customFormat="1" ht="25.5">
      <c r="A5" s="40">
        <v>40731</v>
      </c>
      <c r="B5" s="46">
        <f>202-100</f>
        <v>102</v>
      </c>
      <c r="C5" s="41" t="s">
        <v>63</v>
      </c>
      <c r="D5" s="41" t="s">
        <v>32</v>
      </c>
    </row>
    <row r="6" spans="1:4" s="33" customFormat="1" ht="25.5">
      <c r="A6" s="40">
        <v>40732</v>
      </c>
      <c r="B6" s="46">
        <v>89.9</v>
      </c>
      <c r="C6" s="43" t="s">
        <v>66</v>
      </c>
      <c r="D6" s="41" t="s">
        <v>32</v>
      </c>
    </row>
    <row r="7" ht="12.75">
      <c r="B7" s="51"/>
    </row>
    <row r="8" ht="12.75">
      <c r="B8" s="49">
        <f>SUM(B5:B7)</f>
        <v>191.9</v>
      </c>
    </row>
    <row r="10" spans="1:4" ht="33" customHeight="1">
      <c r="A10" s="4" t="s">
        <v>16</v>
      </c>
      <c r="B10" s="4" t="s">
        <v>8</v>
      </c>
      <c r="C10" s="4"/>
      <c r="D10" s="4"/>
    </row>
    <row r="11" spans="1:4" ht="15" customHeight="1">
      <c r="A11" s="3" t="s">
        <v>3</v>
      </c>
      <c r="B11" s="3" t="s">
        <v>4</v>
      </c>
      <c r="C11" s="3"/>
      <c r="D11" s="3"/>
    </row>
    <row r="12" spans="1:4" s="34" customFormat="1" ht="25.5">
      <c r="A12" s="44">
        <v>40744</v>
      </c>
      <c r="B12" s="46">
        <v>82</v>
      </c>
      <c r="C12" s="42" t="s">
        <v>76</v>
      </c>
      <c r="D12" s="42" t="s">
        <v>77</v>
      </c>
    </row>
    <row r="13" spans="1:4" s="34" customFormat="1" ht="12.75">
      <c r="A13" s="44">
        <v>40773</v>
      </c>
      <c r="B13" s="46">
        <v>22.5</v>
      </c>
      <c r="C13" s="42" t="s">
        <v>136</v>
      </c>
      <c r="D13" s="42" t="s">
        <v>34</v>
      </c>
    </row>
    <row r="14" spans="1:4" s="34" customFormat="1" ht="12.75" customHeight="1">
      <c r="A14" s="44">
        <v>40773</v>
      </c>
      <c r="B14" s="46">
        <v>26</v>
      </c>
      <c r="C14" s="42" t="s">
        <v>78</v>
      </c>
      <c r="D14" s="42" t="s">
        <v>34</v>
      </c>
    </row>
    <row r="15" spans="1:4" s="34" customFormat="1" ht="12.75" customHeight="1">
      <c r="A15" s="44">
        <v>40793</v>
      </c>
      <c r="B15" s="46">
        <v>32</v>
      </c>
      <c r="C15" s="42" t="s">
        <v>88</v>
      </c>
      <c r="D15" s="42" t="s">
        <v>77</v>
      </c>
    </row>
    <row r="16" spans="1:4" s="34" customFormat="1" ht="12.75" customHeight="1">
      <c r="A16" s="44">
        <v>40807</v>
      </c>
      <c r="B16" s="46">
        <v>22.5</v>
      </c>
      <c r="C16" s="42" t="s">
        <v>89</v>
      </c>
      <c r="D16" s="42" t="s">
        <v>34</v>
      </c>
    </row>
    <row r="17" spans="1:4" s="34" customFormat="1" ht="12.75">
      <c r="A17" s="44">
        <v>40844</v>
      </c>
      <c r="B17" s="46">
        <v>58</v>
      </c>
      <c r="C17" s="42" t="s">
        <v>99</v>
      </c>
      <c r="D17" s="42" t="s">
        <v>77</v>
      </c>
    </row>
    <row r="18" spans="1:4" s="34" customFormat="1" ht="12.75">
      <c r="A18" s="44">
        <v>40851</v>
      </c>
      <c r="B18" s="46">
        <v>58</v>
      </c>
      <c r="C18" s="42" t="s">
        <v>100</v>
      </c>
      <c r="D18" s="42" t="s">
        <v>77</v>
      </c>
    </row>
    <row r="19" spans="1:4" s="34" customFormat="1" ht="15" customHeight="1">
      <c r="A19" s="44">
        <v>40865</v>
      </c>
      <c r="B19" s="46">
        <v>23</v>
      </c>
      <c r="C19" s="42" t="s">
        <v>53</v>
      </c>
      <c r="D19" s="42" t="s">
        <v>77</v>
      </c>
    </row>
    <row r="20" spans="1:4" s="34" customFormat="1" ht="15" customHeight="1">
      <c r="A20" s="44">
        <v>40877</v>
      </c>
      <c r="B20" s="46">
        <v>36.7</v>
      </c>
      <c r="C20" s="42" t="s">
        <v>137</v>
      </c>
      <c r="D20" s="42" t="s">
        <v>34</v>
      </c>
    </row>
    <row r="21" spans="1:4" ht="12.75">
      <c r="A21" s="26">
        <v>40897</v>
      </c>
      <c r="B21" s="47">
        <v>27</v>
      </c>
      <c r="C21" s="2" t="s">
        <v>139</v>
      </c>
      <c r="D21" s="2" t="s">
        <v>77</v>
      </c>
    </row>
    <row r="22" spans="1:4" ht="12.75">
      <c r="A22" s="26">
        <v>40898</v>
      </c>
      <c r="B22" s="47">
        <v>16</v>
      </c>
      <c r="C22" s="2" t="s">
        <v>138</v>
      </c>
      <c r="D22" s="2" t="s">
        <v>77</v>
      </c>
    </row>
    <row r="23" spans="1:4" ht="12.75">
      <c r="A23" s="26">
        <v>40899</v>
      </c>
      <c r="B23" s="47">
        <v>26.5</v>
      </c>
      <c r="C23" s="2" t="s">
        <v>146</v>
      </c>
      <c r="D23" s="2" t="s">
        <v>77</v>
      </c>
    </row>
    <row r="24" spans="1:2" ht="12.75">
      <c r="A24" s="26"/>
      <c r="B24" s="47"/>
    </row>
    <row r="25" spans="1:2" ht="12.75">
      <c r="A25" s="26"/>
      <c r="B25" s="51"/>
    </row>
    <row r="26" spans="1:2" ht="12.75">
      <c r="A26" s="26"/>
      <c r="B26" s="49">
        <f>SUM(B12:B25)</f>
        <v>430.2</v>
      </c>
    </row>
    <row r="27" ht="12.75">
      <c r="A27" s="26"/>
    </row>
    <row r="28" spans="1:4" ht="42.75">
      <c r="A28" s="10" t="s">
        <v>19</v>
      </c>
      <c r="B28" s="9" t="s">
        <v>4</v>
      </c>
      <c r="C28" s="8"/>
      <c r="D28" s="6"/>
    </row>
    <row r="30" ht="12.75">
      <c r="B30" s="49">
        <f>B8+B26</f>
        <v>622.1</v>
      </c>
    </row>
  </sheetData>
  <sheetProtection/>
  <mergeCells count="2">
    <mergeCell ref="A1:C1"/>
    <mergeCell ref="C2:D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20" t="s">
        <v>20</v>
      </c>
      <c r="B1" s="7"/>
      <c r="C1" s="7"/>
      <c r="D1" s="7"/>
      <c r="E1" s="7"/>
    </row>
    <row r="2" spans="1:5" ht="30" customHeight="1">
      <c r="A2" s="21" t="s">
        <v>0</v>
      </c>
      <c r="B2" s="3"/>
      <c r="C2" s="21" t="s">
        <v>54</v>
      </c>
      <c r="D2" s="3"/>
      <c r="E2" s="3"/>
    </row>
    <row r="3" spans="1:5" ht="27" customHeight="1">
      <c r="A3" s="4" t="s">
        <v>21</v>
      </c>
      <c r="B3" s="17"/>
      <c r="C3" s="17"/>
      <c r="D3" s="17"/>
      <c r="E3" s="17"/>
    </row>
    <row r="4" spans="1:5" s="14" customFormat="1" ht="50.25" customHeight="1">
      <c r="A4" s="22" t="s">
        <v>22</v>
      </c>
      <c r="B4" s="23"/>
      <c r="C4" s="23"/>
      <c r="D4" s="23"/>
      <c r="E4" s="23"/>
    </row>
    <row r="5" spans="1:5" ht="20.25" customHeight="1">
      <c r="A5" s="5" t="s">
        <v>23</v>
      </c>
      <c r="B5" s="5"/>
      <c r="C5" s="5"/>
      <c r="D5" s="5"/>
      <c r="E5" s="5"/>
    </row>
    <row r="6" spans="1:5" ht="19.5" customHeight="1">
      <c r="A6" s="3" t="s">
        <v>3</v>
      </c>
      <c r="B6" s="3" t="s">
        <v>24</v>
      </c>
      <c r="C6" s="3" t="s">
        <v>25</v>
      </c>
      <c r="D6" s="3" t="s">
        <v>26</v>
      </c>
      <c r="E6" s="3"/>
    </row>
    <row r="7" ht="12.75">
      <c r="A7" s="38"/>
    </row>
    <row r="12" spans="1:5" s="16" customFormat="1" ht="27" customHeight="1">
      <c r="A12" s="15" t="s">
        <v>27</v>
      </c>
      <c r="B12" s="15"/>
      <c r="C12" s="15"/>
      <c r="D12" s="15"/>
      <c r="E12" s="15"/>
    </row>
    <row r="13" spans="1:5" ht="12.75">
      <c r="A13" s="3" t="s">
        <v>3</v>
      </c>
      <c r="B13" s="3" t="s">
        <v>24</v>
      </c>
      <c r="C13" s="3" t="s">
        <v>28</v>
      </c>
      <c r="D13" s="3" t="s">
        <v>29</v>
      </c>
      <c r="E13" s="3"/>
    </row>
    <row r="20" spans="1:5" ht="12.75">
      <c r="A20" s="1"/>
      <c r="B20" s="1"/>
      <c r="C20" s="1"/>
      <c r="D20" s="1"/>
      <c r="E20" s="1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Matt Allen</cp:lastModifiedBy>
  <cp:lastPrinted>2011-07-19T21:56:58Z</cp:lastPrinted>
  <dcterms:created xsi:type="dcterms:W3CDTF">2010-10-17T20:59:02Z</dcterms:created>
  <dcterms:modified xsi:type="dcterms:W3CDTF">2015-07-21T03:46:00Z</dcterms:modified>
  <cp:category/>
  <cp:version/>
  <cp:contentType/>
  <cp:contentStatus/>
</cp:coreProperties>
</file>