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60" windowHeight="6225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'Hospitality'!$A$2:$E$34</definedName>
  </definedNames>
  <calcPr fullCalcOnLoad="1"/>
</workbook>
</file>

<file path=xl/sharedStrings.xml><?xml version="1.0" encoding="utf-8"?>
<sst xmlns="http://schemas.openxmlformats.org/spreadsheetml/2006/main" count="415" uniqueCount="159">
  <si>
    <t>International Travel</t>
  </si>
  <si>
    <t>Credit Card expenses</t>
  </si>
  <si>
    <t>Date</t>
  </si>
  <si>
    <t>Amount (NZ$)</t>
  </si>
  <si>
    <t xml:space="preserve">Purpose (eg, attending conference on...) </t>
  </si>
  <si>
    <t>Nature (eg, hotel costs, travel, etc)</t>
  </si>
  <si>
    <t>Location/s</t>
  </si>
  <si>
    <t>non-Credit Card expenses</t>
  </si>
  <si>
    <t>DomesticTravel</t>
  </si>
  <si>
    <t>Domestic Travel</t>
  </si>
  <si>
    <t>Total travel expenses 
for the 6-monthly period</t>
  </si>
  <si>
    <t>Hospitality provided</t>
  </si>
  <si>
    <t xml:space="preserve">Purpose (eg, hosting delegation from ...) </t>
  </si>
  <si>
    <t>Nature</t>
  </si>
  <si>
    <t>Total hospitality expenses for the 6-monthly period</t>
  </si>
  <si>
    <t>Other</t>
  </si>
  <si>
    <t xml:space="preserve">Purpose (eg, farewell for long-serving staff members) </t>
  </si>
  <si>
    <t>Location</t>
  </si>
  <si>
    <t>Total other expenses for the 6-monthly period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</si>
  <si>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</si>
  <si>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</si>
  <si>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</si>
  <si>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</si>
  <si>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</si>
  <si>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</si>
  <si>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</si>
  <si>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</si>
  <si>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</si>
  <si>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CE  : Stephen Wainwright</t>
  </si>
  <si>
    <t>Name of organisation : Creative New Zealand</t>
  </si>
  <si>
    <t>AKL</t>
  </si>
  <si>
    <t>Taxi, Sydney (Airport to Hotel) SW + Senior Manager Arts Policy, Capability and International</t>
  </si>
  <si>
    <t>Sydney, Australia</t>
  </si>
  <si>
    <t>WGN</t>
  </si>
  <si>
    <t>Chief executive expenses, gifts and hospitality for the six months to 31 December 2011.</t>
  </si>
  <si>
    <t>Period 01/01/2012 - 30/06/2012</t>
  </si>
  <si>
    <t>Gail Richards Welcome</t>
  </si>
  <si>
    <t>WLG / AKL</t>
  </si>
  <si>
    <t>Travel APAM Conference / Sydney Meetings</t>
  </si>
  <si>
    <t>Taxi, Adelaide (Airport to Hotel) SW + Senior Manager Arts Policy, Capability and International</t>
  </si>
  <si>
    <t>Travel APAM Conference</t>
  </si>
  <si>
    <t>Adelaide, Australia</t>
  </si>
  <si>
    <t>CHCH</t>
  </si>
  <si>
    <t>DUN</t>
  </si>
  <si>
    <t>Auckland Meetings</t>
  </si>
  <si>
    <t>Auckland (Writers &amp; Readers Launch)</t>
  </si>
  <si>
    <t>Kerikeri</t>
  </si>
  <si>
    <t>CHCH/DUN</t>
  </si>
  <si>
    <t>Bus from City to Akl Airport</t>
  </si>
  <si>
    <t>Breakfast meeting SW + CEO Auckland Festival</t>
  </si>
  <si>
    <t>Lunch meeting SW + General Director at NBR New Zealand Opera</t>
  </si>
  <si>
    <t xml:space="preserve">Breakfast meeting SW + Lawrence Green (Excecutive Coaching) </t>
  </si>
  <si>
    <t>Christchurch Stakeholder Meetings: Chch City Council, CSO, Arts on Tour, The Court Theatre, The Physics Room</t>
  </si>
  <si>
    <t>Breakfast while on business trip to Chch</t>
  </si>
  <si>
    <t xml:space="preserve">Lunch meeting SW + Senior Manager Arts Funding + GM Arts on Tour </t>
  </si>
  <si>
    <t>Dinner SW + Senior Manager Arts Funding (on business to Dunedin for Stakeholder meetings: Blue Oyster Gallery, Southern Sinfonia, DCC, Fortune Theatre)</t>
  </si>
  <si>
    <t>Daily Allowance (Dinner &amp; Incidentals)</t>
  </si>
  <si>
    <t>Accomodation Allowance for staying privately</t>
  </si>
  <si>
    <t>Daily Allowance (Breakfast, Lunch, Dinner &amp; Incidentals)</t>
  </si>
  <si>
    <t>Auckland Staff Meetings, returning to Wellington midday</t>
  </si>
  <si>
    <t>Daily Allowance (Breakfast)</t>
  </si>
  <si>
    <t>Trip to Kerikeri - Meeting with Hector Busby (traditional ship (waka) builder)</t>
  </si>
  <si>
    <t>Daily Allowance (Breakfast &amp; Lunch)</t>
  </si>
  <si>
    <t>Auckland Meetings: Orchestral Review</t>
  </si>
  <si>
    <t>Daily Allowance (Dinner)</t>
  </si>
  <si>
    <t>Daily allowance (Incidentals 12 &amp; 13 April 2012)</t>
  </si>
  <si>
    <t>Chch  Stakeholder Meetings: CCC, CSO, Arts on Tour, The Physics Room, The Court Theatre
Dunedin Stakeholder Meetings: Blue Oyster Gallery, Southern Sinfonia, DCC, Fortune Theatre</t>
  </si>
  <si>
    <t>Daily allowance (Breakfast)</t>
  </si>
  <si>
    <t>Chch/Dunedin Stakeholder Meetings, return to Wellington</t>
  </si>
  <si>
    <t>Daily Allowance (Incidentals)</t>
  </si>
  <si>
    <t>Arts Council meeting in Christchurch</t>
  </si>
  <si>
    <t>Breakfast Meeting SW + CEO Auckland Festival</t>
  </si>
  <si>
    <t>Meeting SW + Executive Director NZ International Film Festival</t>
  </si>
  <si>
    <t>Auckland Stakeholder Meetings: NBR NZ Opera Board + Arts Board Chair;
Akl Staff Meetings</t>
  </si>
  <si>
    <t>Speaking at Canterbury Community Trust Tour Red Zone</t>
  </si>
  <si>
    <t>Chch Stakeholder Meetings: Arts Voice, CCC, The Court Theatre</t>
  </si>
  <si>
    <t>Daily Allowance (Breakfast &amp; Incidentals)</t>
  </si>
  <si>
    <t>Orchestral Review Meeting, February Staff Meeting, APO Concert</t>
  </si>
  <si>
    <t>Air Bus - return ticket airport to City</t>
  </si>
  <si>
    <t>Lunch Meeting SW + Cath Nesus, Chair Taki Rua Productions</t>
  </si>
  <si>
    <t>Air Bus - Akl City to airport</t>
  </si>
  <si>
    <t>Parking at Wlg Airport (SW + Senior Mngr Planning)</t>
  </si>
  <si>
    <t>Strategic Planning Focus Group Meeting in Akl</t>
  </si>
  <si>
    <t>AirNZ- flexi plus fare Wellington to Auckland</t>
  </si>
  <si>
    <t>Change of Orchestral Review Meeting</t>
  </si>
  <si>
    <t>FCm Travel: Air Nz airfare Wlg-Akl-Wlg + booking fee</t>
  </si>
  <si>
    <t>Taxi in Auckland to meetings</t>
  </si>
  <si>
    <t>Taxi to Wellington airport (flying to Auckland)</t>
  </si>
  <si>
    <t>Taxi to Wellington Airport (flying to Chch)</t>
  </si>
  <si>
    <t>Returning from Auckland to Wellington</t>
  </si>
  <si>
    <t>Returning from Chch to Wellington</t>
  </si>
  <si>
    <t>FCm Travel: Air Nz airfare Wlg-Chc-Wlg + booking fee</t>
  </si>
  <si>
    <t>FCm Travel: Air Nz airfare Wlg-Chch-Dud-Wlg + booking fee</t>
  </si>
  <si>
    <t>Auckland Stakeholder Meetings</t>
  </si>
  <si>
    <t>FCM: Chc Heartland Hotel Cotswold 1 night accommodation</t>
  </si>
  <si>
    <t>FCm Travel: Air Nz airfare Wlg-Akl-Kke-Akl-Wlg</t>
  </si>
  <si>
    <t>FCm Travel: Air Nz airfare Wlg-Chch-Wlg + booking fee</t>
  </si>
  <si>
    <t>Taxi in Chch to airport</t>
  </si>
  <si>
    <t>Flying to Dunedin for meetings</t>
  </si>
  <si>
    <t>Taxi in Chch to meetings</t>
  </si>
  <si>
    <t>Returning from Dunedin to Wellington</t>
  </si>
  <si>
    <t>Returning to Wellington from Kerikeri</t>
  </si>
  <si>
    <t>Taxi to Wellington airport (flying to Kerikeri)</t>
  </si>
  <si>
    <t>Taxi from Wellington airport to Wellington City</t>
  </si>
  <si>
    <t>Chch Stakeholder Meetings</t>
  </si>
  <si>
    <t>Taxi from Auckland City to airport (returning to Wellington)</t>
  </si>
  <si>
    <t>Taxi from Christchurch airport to City</t>
  </si>
  <si>
    <t>Taxi to Christchurch airport (returning to Wellington)</t>
  </si>
  <si>
    <t>Taxi in Wellington to meetings</t>
  </si>
  <si>
    <t>Taxi from Wellington City to Wellington airport</t>
  </si>
  <si>
    <t>FCm Travel: Chc Chateau On The Park 2 Nights accommodation</t>
  </si>
  <si>
    <t>FCm Travel: Dud Scenic Hotel Dud City 1 Night accommodation</t>
  </si>
  <si>
    <t>Dunedin Stakeholder Meetings: Blue Oyster Gallery, Southern Sinfonia, DCC, Fortune Theatre</t>
  </si>
  <si>
    <t>FCm Travel: Air Nz airfare Wlg-Akl-Wlg change fee</t>
  </si>
  <si>
    <t>FCm Travel: Air Nz airfare Wlg-Akl-Wlg</t>
  </si>
  <si>
    <t>FCm Travel: Air Nz airfare Wlg-Akl-Wlg re-booking fee</t>
  </si>
  <si>
    <t>FCm Travel: Air Nz airfare Akl-Wlg (missed 5:30pm flight and had to re-book)</t>
  </si>
  <si>
    <t>FCm Travel: Chc Heartland Hotel Cotswold 1 Night accommodation</t>
  </si>
  <si>
    <t>Adelaide</t>
  </si>
  <si>
    <t>Daily allowance (3 days full AU$80 per day + breakfast AU$20+ dinner AU$35)</t>
  </si>
  <si>
    <t>FCm Travel:Air Nz airfare Wlg/Akl/Adl/Akl/Wlg from 27Feb2012 to 1Mar2012</t>
  </si>
  <si>
    <t>Attending APAM (Australian Performing Arts Market) and speaking at the New Zealand function at APAM</t>
  </si>
  <si>
    <t>Accommodation AU$205 per night (4 nights)</t>
  </si>
  <si>
    <t>Lunch meeting SW + CE Ministry for Culture and Heritage</t>
  </si>
  <si>
    <t>Auckland Stakeholder meetings: the Maori King + Mayor/HCC representative</t>
  </si>
  <si>
    <t>Breakfast while on business in Auckland</t>
  </si>
  <si>
    <t>Lunch while on business in Auckland</t>
  </si>
  <si>
    <t>Breakfast meeting SW + CE ASB Trust</t>
  </si>
  <si>
    <t>Dinner meeting SW + Arts Board member</t>
  </si>
  <si>
    <t>Auckland Staff and Stakeholder Meetings: Sam Elworthy (Director of Auckland University Press and Chair of the Michael King Writers' Centre and the New Zealand Post Book Awards Governance Group),
Shona McCullagh (Director and co-founder of The New Zealand Dance Company),
Dayle Mace (Head of Patron’s Venice and a member of Philanthropy advisory group)</t>
  </si>
  <si>
    <t>Daily allowance (Incidentals)</t>
  </si>
  <si>
    <t>Meetings: CERA and MCH to discuss Blueprint of CBD</t>
  </si>
  <si>
    <t>Daily allowance (Dinner)</t>
  </si>
  <si>
    <t>Speaking at the Auckland Writers and Readers Gala opening</t>
  </si>
  <si>
    <t>Taxi in Akl City to attend the opening</t>
  </si>
  <si>
    <t>Taxi in Wellington City to meetings</t>
  </si>
  <si>
    <t>Daily allowance (Lunch)</t>
  </si>
  <si>
    <t>Strategic Plan Focus Group meeting in Auckland</t>
  </si>
  <si>
    <t>Speaking at the launch of New Zealanders and the Arts survey results, various meetings</t>
  </si>
  <si>
    <t>Daily allowance (Breakfast, Dinner, Incidentals)</t>
  </si>
  <si>
    <t>Working from Auckland office, meetings, radio interviews</t>
  </si>
  <si>
    <t>Meetings: Toi Ora Live Art Trust, ATC, Arts Board Chair, Arts Council Chair, Regional Funding Board Directors, GM Auckland Theatre Company</t>
  </si>
  <si>
    <t>Accomodation Allowance for staying privately + incidentals</t>
  </si>
  <si>
    <t>Working from Auckland office, meeting with Chair Silo Theatre, May staff meeting</t>
  </si>
  <si>
    <t>Daily allowance (Breakfast, Lunch, Dinner &amp; Incidentals)</t>
  </si>
  <si>
    <t>Returning to Wellington from Auckland</t>
  </si>
  <si>
    <t xml:space="preserve">Meeting CE ASB Community Trust </t>
  </si>
  <si>
    <t>Oral submission to CCC LT Plan, meeting with CE Court Theatre, Maori Arts Focus Group</t>
  </si>
  <si>
    <t>Oral submission to CCC LT Plan, meeting with CE Court Theatre, Maori Arts Focus Group (snow forced cancellation of all flights to and from Chch)</t>
  </si>
  <si>
    <t>Taxi in Christchurch to meetings</t>
  </si>
  <si>
    <t>Taxi from Christchurch City to airport</t>
  </si>
  <si>
    <t>Daily allowance for 3 days in Chch (1 Breakfast + 3 Incidentals)</t>
  </si>
  <si>
    <t>Daily allowance (Lunch, Dinner and Incidentals)</t>
  </si>
  <si>
    <t>Meetings: CERA, CCC, The Court Theatre, Michael Parekowhai - Chch Art Gallery opening</t>
  </si>
  <si>
    <t>21st Century Arts Conference</t>
  </si>
  <si>
    <t>Strategic Planning Staff and Governors Day</t>
  </si>
  <si>
    <t>Frankfurt Book Fair function</t>
  </si>
  <si>
    <t>Arts Access Aotearoa office - panel for the Big 'A' Awards</t>
  </si>
  <si>
    <t>Meeting with the Minister Arts Culture and Heritage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</si>
</sst>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409]d\ mmmm\ yyyy;@"/>
  </numFmts>
  <fonts count="48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35" borderId="11" xfId="0" applyFill="1" applyBorder="1" applyAlignment="1">
      <alignment/>
    </xf>
    <xf numFmtId="0" fontId="2" fillId="35" borderId="11" xfId="0" applyFont="1" applyFill="1" applyBorder="1" applyAlignment="1">
      <alignment/>
    </xf>
    <xf numFmtId="0" fontId="6" fillId="35" borderId="11" xfId="0" applyFont="1" applyFill="1" applyBorder="1" applyAlignment="1">
      <alignment horizontal="justify" wrapText="1"/>
    </xf>
    <xf numFmtId="0" fontId="2" fillId="0" borderId="12" xfId="0" applyFont="1" applyBorder="1" applyAlignment="1">
      <alignment wrapText="1"/>
    </xf>
    <xf numFmtId="0" fontId="0" fillId="33" borderId="11" xfId="0" applyFill="1" applyBorder="1" applyAlignment="1">
      <alignment/>
    </xf>
    <xf numFmtId="0" fontId="6" fillId="35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3" fillId="36" borderId="11" xfId="0" applyFont="1" applyFill="1" applyBorder="1" applyAlignment="1">
      <alignment wrapText="1"/>
    </xf>
    <xf numFmtId="0" fontId="0" fillId="36" borderId="0" xfId="0" applyFill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" fillId="0" borderId="11" xfId="0" applyFont="1" applyBorder="1" applyAlignment="1">
      <alignment wrapText="1"/>
    </xf>
    <xf numFmtId="0" fontId="7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  <xf numFmtId="0" fontId="45" fillId="0" borderId="0" xfId="0" applyFont="1" applyAlignment="1">
      <alignment/>
    </xf>
    <xf numFmtId="0" fontId="4" fillId="0" borderId="11" xfId="0" applyFont="1" applyBorder="1" applyAlignment="1">
      <alignment wrapText="1"/>
    </xf>
    <xf numFmtId="15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44" fontId="46" fillId="0" borderId="0" xfId="44" applyFont="1" applyAlignment="1">
      <alignment wrapText="1"/>
    </xf>
    <xf numFmtId="44" fontId="46" fillId="0" borderId="0" xfId="0" applyNumberFormat="1" applyFont="1" applyAlignment="1">
      <alignment wrapText="1"/>
    </xf>
    <xf numFmtId="0" fontId="0" fillId="37" borderId="0" xfId="0" applyFill="1" applyAlignment="1">
      <alignment wrapText="1"/>
    </xf>
    <xf numFmtId="0" fontId="47" fillId="0" borderId="0" xfId="0" applyFont="1" applyAlignment="1">
      <alignment wrapText="1"/>
    </xf>
    <xf numFmtId="0" fontId="47" fillId="0" borderId="0" xfId="0" applyFont="1" applyFill="1" applyAlignment="1">
      <alignment wrapText="1"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0" fontId="2" fillId="0" borderId="0" xfId="0" applyFont="1" applyBorder="1" applyAlignment="1">
      <alignment wrapText="1"/>
    </xf>
    <xf numFmtId="44" fontId="47" fillId="0" borderId="0" xfId="44" applyFont="1" applyAlignment="1">
      <alignment wrapText="1"/>
    </xf>
    <xf numFmtId="164" fontId="0" fillId="0" borderId="0" xfId="0" applyNumberFormat="1" applyAlignment="1">
      <alignment wrapText="1"/>
    </xf>
    <xf numFmtId="0" fontId="47" fillId="0" borderId="0" xfId="0" applyFont="1" applyFill="1" applyBorder="1" applyAlignment="1">
      <alignment wrapText="1"/>
    </xf>
    <xf numFmtId="15" fontId="11" fillId="0" borderId="0" xfId="0" applyNumberFormat="1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15" fontId="11" fillId="0" borderId="0" xfId="0" applyNumberFormat="1" applyFont="1" applyAlignment="1">
      <alignment wrapText="1"/>
    </xf>
    <xf numFmtId="0" fontId="11" fillId="0" borderId="0" xfId="0" applyFont="1" applyFill="1" applyBorder="1" applyAlignment="1">
      <alignment wrapText="1"/>
    </xf>
    <xf numFmtId="43" fontId="0" fillId="0" borderId="0" xfId="42" applyFont="1" applyAlignment="1">
      <alignment horizontal="right" wrapText="1"/>
    </xf>
    <xf numFmtId="44" fontId="46" fillId="0" borderId="0" xfId="44" applyFont="1" applyAlignment="1">
      <alignment horizontal="right" wrapText="1"/>
    </xf>
    <xf numFmtId="43" fontId="46" fillId="0" borderId="0" xfId="42" applyFont="1" applyAlignment="1">
      <alignment horizontal="right" wrapText="1"/>
    </xf>
    <xf numFmtId="0" fontId="0" fillId="0" borderId="0" xfId="0" applyAlignment="1">
      <alignment horizontal="right" wrapText="1"/>
    </xf>
    <xf numFmtId="44" fontId="46" fillId="0" borderId="0" xfId="0" applyNumberFormat="1" applyFont="1" applyAlignment="1">
      <alignment horizontal="right" wrapText="1"/>
    </xf>
    <xf numFmtId="0" fontId="4" fillId="0" borderId="11" xfId="0" applyFont="1" applyBorder="1" applyAlignment="1">
      <alignment wrapText="1"/>
    </xf>
    <xf numFmtId="43" fontId="11" fillId="38" borderId="0" xfId="42" applyFont="1" applyFill="1" applyAlignment="1">
      <alignment horizontal="right" wrapText="1"/>
    </xf>
    <xf numFmtId="2" fontId="0" fillId="38" borderId="0" xfId="0" applyNumberFormat="1" applyFill="1" applyAlignment="1">
      <alignment wrapText="1"/>
    </xf>
    <xf numFmtId="0" fontId="0" fillId="38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6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23.8515625" style="2" customWidth="1"/>
    <col min="2" max="2" width="18.421875" style="2" customWidth="1"/>
    <col min="3" max="3" width="51.57421875" style="2" customWidth="1"/>
    <col min="4" max="4" width="38.8515625" style="2" customWidth="1"/>
    <col min="5" max="5" width="28.140625" style="2" customWidth="1"/>
    <col min="6" max="6" width="23.57421875" style="2" customWidth="1"/>
    <col min="7" max="16384" width="9.140625" style="2" customWidth="1"/>
  </cols>
  <sheetData>
    <row r="1" spans="1:3" s="7" customFormat="1" ht="13.5">
      <c r="A1" s="53" t="s">
        <v>29</v>
      </c>
      <c r="B1" s="54"/>
      <c r="C1" s="54"/>
    </row>
    <row r="2" spans="1:4" s="3" customFormat="1" ht="31.5">
      <c r="A2" s="20" t="s">
        <v>28</v>
      </c>
      <c r="C2" s="55" t="s">
        <v>35</v>
      </c>
      <c r="D2" s="56"/>
    </row>
    <row r="3" spans="1:2" s="4" customFormat="1" ht="30">
      <c r="A3" s="4" t="s">
        <v>0</v>
      </c>
      <c r="B3" s="4" t="s">
        <v>1</v>
      </c>
    </row>
    <row r="4" spans="1:5" s="3" customFormat="1" ht="12.75">
      <c r="A4" s="3" t="s">
        <v>2</v>
      </c>
      <c r="B4" s="3" t="s">
        <v>3</v>
      </c>
      <c r="C4" s="3" t="s">
        <v>5</v>
      </c>
      <c r="D4" s="3" t="s">
        <v>4</v>
      </c>
      <c r="E4" s="3" t="s">
        <v>6</v>
      </c>
    </row>
    <row r="5" spans="1:5" s="31" customFormat="1" ht="25.5">
      <c r="A5" s="38">
        <v>40966</v>
      </c>
      <c r="B5" s="49">
        <v>66.34</v>
      </c>
      <c r="C5" s="39" t="s">
        <v>31</v>
      </c>
      <c r="D5" s="42" t="s">
        <v>38</v>
      </c>
      <c r="E5" s="39" t="s">
        <v>32</v>
      </c>
    </row>
    <row r="6" spans="1:5" ht="25.5">
      <c r="A6" s="38">
        <v>40967</v>
      </c>
      <c r="B6" s="51">
        <v>27.88</v>
      </c>
      <c r="C6" s="2" t="s">
        <v>39</v>
      </c>
      <c r="D6" s="42" t="s">
        <v>40</v>
      </c>
      <c r="E6" s="2" t="s">
        <v>41</v>
      </c>
    </row>
    <row r="7" ht="12.75">
      <c r="B7" s="44">
        <f>SUM(B5:B6)</f>
        <v>94.22</v>
      </c>
    </row>
    <row r="9" spans="1:2" s="4" customFormat="1" ht="30">
      <c r="A9" s="4" t="s">
        <v>0</v>
      </c>
      <c r="B9" s="4" t="s">
        <v>7</v>
      </c>
    </row>
    <row r="10" spans="1:2" s="3" customFormat="1" ht="12.75">
      <c r="A10" s="3" t="s">
        <v>2</v>
      </c>
      <c r="B10" s="3" t="s">
        <v>3</v>
      </c>
    </row>
    <row r="11" spans="1:5" s="34" customFormat="1" ht="38.25">
      <c r="A11" s="38">
        <v>40966</v>
      </c>
      <c r="B11" s="50">
        <v>854.14</v>
      </c>
      <c r="C11" s="42" t="s">
        <v>120</v>
      </c>
      <c r="D11" s="42" t="s">
        <v>121</v>
      </c>
      <c r="E11" s="42" t="s">
        <v>118</v>
      </c>
    </row>
    <row r="12" spans="1:5" s="34" customFormat="1" ht="38.25">
      <c r="A12" s="38">
        <v>40966</v>
      </c>
      <c r="B12" s="50">
        <v>389.7</v>
      </c>
      <c r="C12" s="42" t="s">
        <v>119</v>
      </c>
      <c r="D12" s="42" t="s">
        <v>121</v>
      </c>
      <c r="E12" s="42" t="s">
        <v>118</v>
      </c>
    </row>
    <row r="13" spans="1:5" s="34" customFormat="1" ht="38.25">
      <c r="A13" s="38">
        <v>40966</v>
      </c>
      <c r="B13" s="50">
        <v>1067.57</v>
      </c>
      <c r="C13" s="42" t="s">
        <v>122</v>
      </c>
      <c r="D13" s="42" t="s">
        <v>121</v>
      </c>
      <c r="E13" s="42" t="s">
        <v>118</v>
      </c>
    </row>
    <row r="14" ht="12.75">
      <c r="B14" s="46"/>
    </row>
    <row r="15" ht="12.75">
      <c r="B15" s="44">
        <f>SUM(B11:B14)</f>
        <v>2311.41</v>
      </c>
    </row>
    <row r="17" spans="1:2" s="5" customFormat="1" ht="30">
      <c r="A17" s="5" t="s">
        <v>8</v>
      </c>
      <c r="B17" s="5" t="s">
        <v>1</v>
      </c>
    </row>
    <row r="18" spans="1:5" s="3" customFormat="1" ht="12.75">
      <c r="A18" s="3" t="s">
        <v>2</v>
      </c>
      <c r="B18" s="3" t="s">
        <v>3</v>
      </c>
      <c r="C18" s="3" t="s">
        <v>5</v>
      </c>
      <c r="D18" s="3" t="s">
        <v>4</v>
      </c>
      <c r="E18" s="3" t="s">
        <v>6</v>
      </c>
    </row>
    <row r="19" spans="1:5" ht="12.75">
      <c r="A19" s="25">
        <v>40938</v>
      </c>
      <c r="B19" s="50">
        <v>26</v>
      </c>
      <c r="C19" s="2" t="s">
        <v>78</v>
      </c>
      <c r="D19" s="2" t="s">
        <v>36</v>
      </c>
      <c r="E19" s="2" t="s">
        <v>30</v>
      </c>
    </row>
    <row r="20" spans="1:5" ht="12.75">
      <c r="A20" s="25">
        <v>41009</v>
      </c>
      <c r="B20" s="50">
        <v>309</v>
      </c>
      <c r="C20" s="2" t="s">
        <v>83</v>
      </c>
      <c r="D20" s="2" t="s">
        <v>84</v>
      </c>
      <c r="E20" s="2" t="s">
        <v>37</v>
      </c>
    </row>
    <row r="21" spans="1:5" ht="114.75">
      <c r="A21" s="25">
        <v>40989</v>
      </c>
      <c r="B21" s="50">
        <v>16</v>
      </c>
      <c r="C21" s="2" t="s">
        <v>80</v>
      </c>
      <c r="D21" s="39" t="s">
        <v>129</v>
      </c>
      <c r="E21" s="2" t="s">
        <v>30</v>
      </c>
    </row>
    <row r="22" spans="1:5" ht="25.5">
      <c r="A22" s="25">
        <v>41050</v>
      </c>
      <c r="B22" s="50">
        <v>27</v>
      </c>
      <c r="C22" s="2" t="s">
        <v>81</v>
      </c>
      <c r="D22" s="2" t="s">
        <v>82</v>
      </c>
      <c r="E22" s="2" t="s">
        <v>30</v>
      </c>
    </row>
    <row r="23" spans="1:5" ht="12.75">
      <c r="A23" s="38">
        <v>41061</v>
      </c>
      <c r="B23" s="50">
        <v>16</v>
      </c>
      <c r="C23" s="52" t="s">
        <v>80</v>
      </c>
      <c r="D23" s="52" t="s">
        <v>89</v>
      </c>
      <c r="E23" s="2" t="s">
        <v>30</v>
      </c>
    </row>
    <row r="24" ht="12.75">
      <c r="B24" s="44">
        <f>SUM(B19:B23)</f>
        <v>394</v>
      </c>
    </row>
    <row r="26" spans="1:2" s="5" customFormat="1" ht="30">
      <c r="A26" s="5" t="s">
        <v>9</v>
      </c>
      <c r="B26" s="5" t="s">
        <v>7</v>
      </c>
    </row>
    <row r="27" spans="1:5" s="3" customFormat="1" ht="12.75">
      <c r="A27" s="3" t="s">
        <v>2</v>
      </c>
      <c r="B27" s="3" t="s">
        <v>3</v>
      </c>
      <c r="C27" s="3" t="s">
        <v>5</v>
      </c>
      <c r="D27" s="3" t="s">
        <v>4</v>
      </c>
      <c r="E27" s="3" t="s">
        <v>6</v>
      </c>
    </row>
    <row r="28" spans="1:5" s="34" customFormat="1" ht="38.25">
      <c r="A28" s="41">
        <v>40938</v>
      </c>
      <c r="B28" s="49">
        <f>493.91+26.09+75.25</f>
        <v>595.25</v>
      </c>
      <c r="C28" s="39" t="s">
        <v>85</v>
      </c>
      <c r="D28" s="39" t="s">
        <v>73</v>
      </c>
      <c r="E28" s="39" t="s">
        <v>30</v>
      </c>
    </row>
    <row r="29" spans="1:6" s="30" customFormat="1" ht="38.25">
      <c r="A29" s="41">
        <v>40938</v>
      </c>
      <c r="B29" s="49">
        <v>55</v>
      </c>
      <c r="C29" s="39" t="s">
        <v>57</v>
      </c>
      <c r="D29" s="39" t="s">
        <v>73</v>
      </c>
      <c r="E29" s="39" t="s">
        <v>30</v>
      </c>
      <c r="F29" s="37"/>
    </row>
    <row r="30" spans="1:6" s="30" customFormat="1" ht="38.25">
      <c r="A30" s="41">
        <v>40939</v>
      </c>
      <c r="B30" s="49">
        <f>35+45</f>
        <v>80</v>
      </c>
      <c r="C30" s="39" t="s">
        <v>58</v>
      </c>
      <c r="D30" s="39" t="s">
        <v>73</v>
      </c>
      <c r="E30" s="39" t="s">
        <v>30</v>
      </c>
      <c r="F30" s="37"/>
    </row>
    <row r="31" spans="1:6" s="30" customFormat="1" ht="38.25">
      <c r="A31" s="41">
        <v>40939</v>
      </c>
      <c r="B31" s="49">
        <v>55</v>
      </c>
      <c r="C31" s="39" t="s">
        <v>57</v>
      </c>
      <c r="D31" s="39" t="s">
        <v>73</v>
      </c>
      <c r="E31" s="39" t="s">
        <v>30</v>
      </c>
      <c r="F31" s="37"/>
    </row>
    <row r="32" spans="1:6" s="30" customFormat="1" ht="38.25">
      <c r="A32" s="41">
        <v>40939</v>
      </c>
      <c r="B32" s="49">
        <v>16.64</v>
      </c>
      <c r="C32" s="39" t="s">
        <v>86</v>
      </c>
      <c r="D32" s="39" t="s">
        <v>73</v>
      </c>
      <c r="E32" s="39" t="s">
        <v>30</v>
      </c>
      <c r="F32" s="37"/>
    </row>
    <row r="33" spans="1:6" s="30" customFormat="1" ht="38.25">
      <c r="A33" s="41">
        <v>40940</v>
      </c>
      <c r="B33" s="49">
        <v>70.59</v>
      </c>
      <c r="C33" s="39" t="s">
        <v>105</v>
      </c>
      <c r="D33" s="39" t="s">
        <v>73</v>
      </c>
      <c r="E33" s="39" t="s">
        <v>30</v>
      </c>
      <c r="F33" s="37"/>
    </row>
    <row r="34" spans="1:6" s="30" customFormat="1" ht="25.5">
      <c r="A34" s="41">
        <v>40952</v>
      </c>
      <c r="B34" s="49">
        <v>25.93</v>
      </c>
      <c r="C34" s="39" t="s">
        <v>88</v>
      </c>
      <c r="D34" s="39" t="s">
        <v>74</v>
      </c>
      <c r="E34" s="39" t="s">
        <v>33</v>
      </c>
      <c r="F34" s="37"/>
    </row>
    <row r="35" spans="1:6" s="30" customFormat="1" ht="25.5">
      <c r="A35" s="41">
        <v>40952</v>
      </c>
      <c r="B35" s="49">
        <f>156.52+216.52+31.08</f>
        <v>404.12</v>
      </c>
      <c r="C35" s="39" t="s">
        <v>91</v>
      </c>
      <c r="D35" s="39" t="s">
        <v>74</v>
      </c>
      <c r="E35" s="39" t="s">
        <v>42</v>
      </c>
      <c r="F35" s="37"/>
    </row>
    <row r="36" spans="1:6" s="30" customFormat="1" ht="25.5">
      <c r="A36" s="41">
        <v>40952</v>
      </c>
      <c r="B36" s="49">
        <v>45</v>
      </c>
      <c r="C36" s="39" t="s">
        <v>56</v>
      </c>
      <c r="D36" s="39" t="s">
        <v>74</v>
      </c>
      <c r="E36" s="39" t="s">
        <v>42</v>
      </c>
      <c r="F36" s="37"/>
    </row>
    <row r="37" spans="1:6" s="30" customFormat="1" ht="25.5">
      <c r="A37" s="41">
        <v>40952</v>
      </c>
      <c r="B37" s="49">
        <v>55</v>
      </c>
      <c r="C37" s="39" t="s">
        <v>57</v>
      </c>
      <c r="D37" s="39" t="s">
        <v>74</v>
      </c>
      <c r="E37" s="39" t="s">
        <v>42</v>
      </c>
      <c r="F37" s="37"/>
    </row>
    <row r="38" spans="1:6" s="30" customFormat="1" ht="25.5">
      <c r="A38" s="41">
        <v>40953</v>
      </c>
      <c r="B38" s="49">
        <v>30</v>
      </c>
      <c r="C38" s="39" t="s">
        <v>76</v>
      </c>
      <c r="D38" s="39" t="s">
        <v>75</v>
      </c>
      <c r="E38" s="39" t="s">
        <v>42</v>
      </c>
      <c r="F38" s="37"/>
    </row>
    <row r="39" spans="1:6" s="30" customFormat="1" ht="25.5">
      <c r="A39" s="41">
        <v>40953</v>
      </c>
      <c r="B39" s="49">
        <v>144.35</v>
      </c>
      <c r="C39" s="39" t="s">
        <v>94</v>
      </c>
      <c r="D39" s="39" t="s">
        <v>75</v>
      </c>
      <c r="E39" s="39" t="s">
        <v>42</v>
      </c>
      <c r="F39" s="37"/>
    </row>
    <row r="40" spans="1:6" s="30" customFormat="1" ht="12.75">
      <c r="A40" s="41">
        <v>40953</v>
      </c>
      <c r="B40" s="49">
        <v>31.66</v>
      </c>
      <c r="C40" s="39" t="s">
        <v>103</v>
      </c>
      <c r="D40" s="39" t="s">
        <v>90</v>
      </c>
      <c r="E40" s="39" t="s">
        <v>33</v>
      </c>
      <c r="F40" s="37"/>
    </row>
    <row r="41" spans="1:6" s="30" customFormat="1" ht="25.5">
      <c r="A41" s="41">
        <v>40961</v>
      </c>
      <c r="B41" s="49">
        <v>43.04</v>
      </c>
      <c r="C41" s="39" t="s">
        <v>87</v>
      </c>
      <c r="D41" s="39" t="s">
        <v>77</v>
      </c>
      <c r="E41" s="39" t="s">
        <v>33</v>
      </c>
      <c r="F41" s="37"/>
    </row>
    <row r="42" spans="1:6" s="30" customFormat="1" ht="25.5">
      <c r="A42" s="41">
        <v>40961</v>
      </c>
      <c r="B42" s="49">
        <f>380.88+31.08</f>
        <v>411.96</v>
      </c>
      <c r="C42" s="39" t="s">
        <v>85</v>
      </c>
      <c r="D42" s="39" t="s">
        <v>77</v>
      </c>
      <c r="E42" s="39" t="s">
        <v>30</v>
      </c>
      <c r="F42" s="37"/>
    </row>
    <row r="43" spans="1:6" s="30" customFormat="1" ht="25.5">
      <c r="A43" s="41">
        <v>40961</v>
      </c>
      <c r="B43" s="49">
        <v>55</v>
      </c>
      <c r="C43" s="39" t="s">
        <v>57</v>
      </c>
      <c r="D43" s="39" t="s">
        <v>77</v>
      </c>
      <c r="E43" s="39" t="s">
        <v>30</v>
      </c>
      <c r="F43" s="37"/>
    </row>
    <row r="44" spans="1:6" s="30" customFormat="1" ht="25.5">
      <c r="A44" s="41">
        <v>40962</v>
      </c>
      <c r="B44" s="49">
        <f>35+45</f>
        <v>80</v>
      </c>
      <c r="C44" s="39" t="s">
        <v>58</v>
      </c>
      <c r="D44" s="39" t="s">
        <v>77</v>
      </c>
      <c r="E44" s="39" t="s">
        <v>30</v>
      </c>
      <c r="F44" s="37"/>
    </row>
    <row r="45" spans="1:6" s="30" customFormat="1" ht="25.5">
      <c r="A45" s="41">
        <v>40962</v>
      </c>
      <c r="B45" s="49">
        <v>55</v>
      </c>
      <c r="C45" s="39" t="s">
        <v>57</v>
      </c>
      <c r="D45" s="39" t="s">
        <v>77</v>
      </c>
      <c r="E45" s="39" t="s">
        <v>30</v>
      </c>
      <c r="F45" s="37"/>
    </row>
    <row r="46" spans="1:6" s="30" customFormat="1" ht="12.75">
      <c r="A46" s="41">
        <v>40963</v>
      </c>
      <c r="B46" s="49">
        <v>75.37</v>
      </c>
      <c r="C46" s="39" t="s">
        <v>105</v>
      </c>
      <c r="D46" s="39" t="s">
        <v>89</v>
      </c>
      <c r="E46" s="39" t="s">
        <v>30</v>
      </c>
      <c r="F46" s="37"/>
    </row>
    <row r="47" spans="1:6" s="30" customFormat="1" ht="12.75">
      <c r="A47" s="41">
        <v>40963</v>
      </c>
      <c r="B47" s="49">
        <v>27.93</v>
      </c>
      <c r="C47" s="39" t="s">
        <v>103</v>
      </c>
      <c r="D47" s="39" t="s">
        <v>89</v>
      </c>
      <c r="E47" s="39" t="s">
        <v>33</v>
      </c>
      <c r="F47" s="37"/>
    </row>
    <row r="48" spans="1:6" s="30" customFormat="1" ht="12.75">
      <c r="A48" s="41">
        <v>40987</v>
      </c>
      <c r="B48" s="49">
        <v>26.02</v>
      </c>
      <c r="C48" s="39" t="s">
        <v>87</v>
      </c>
      <c r="D48" s="39" t="s">
        <v>93</v>
      </c>
      <c r="E48" s="39" t="s">
        <v>33</v>
      </c>
      <c r="F48" s="37"/>
    </row>
    <row r="49" spans="1:6" s="30" customFormat="1" ht="12.75">
      <c r="A49" s="41">
        <v>40987</v>
      </c>
      <c r="B49" s="49">
        <f>172.19+60.87+65</f>
        <v>298.06</v>
      </c>
      <c r="C49" s="39" t="s">
        <v>85</v>
      </c>
      <c r="D49" s="39" t="s">
        <v>93</v>
      </c>
      <c r="E49" s="39" t="s">
        <v>33</v>
      </c>
      <c r="F49" s="37"/>
    </row>
    <row r="50" spans="1:6" s="30" customFormat="1" ht="12.75">
      <c r="A50" s="41">
        <v>40987</v>
      </c>
      <c r="B50" s="49">
        <v>45</v>
      </c>
      <c r="C50" s="39" t="s">
        <v>56</v>
      </c>
      <c r="D50" s="39" t="s">
        <v>45</v>
      </c>
      <c r="E50" s="39" t="s">
        <v>30</v>
      </c>
      <c r="F50" s="37"/>
    </row>
    <row r="51" spans="1:6" s="30" customFormat="1" ht="25.5">
      <c r="A51" s="41">
        <v>40987</v>
      </c>
      <c r="B51" s="49">
        <v>55</v>
      </c>
      <c r="C51" s="39" t="s">
        <v>57</v>
      </c>
      <c r="D51" s="39" t="s">
        <v>124</v>
      </c>
      <c r="E51" s="39" t="s">
        <v>30</v>
      </c>
      <c r="F51" s="37"/>
    </row>
    <row r="52" spans="1:6" s="30" customFormat="1" ht="114.75">
      <c r="A52" s="41">
        <v>40988</v>
      </c>
      <c r="B52" s="49">
        <v>29.46</v>
      </c>
      <c r="C52" s="39" t="s">
        <v>86</v>
      </c>
      <c r="D52" s="39" t="s">
        <v>129</v>
      </c>
      <c r="E52" s="39" t="s">
        <v>30</v>
      </c>
      <c r="F52" s="37"/>
    </row>
    <row r="53" spans="1:6" s="30" customFormat="1" ht="114.75">
      <c r="A53" s="41">
        <v>40988</v>
      </c>
      <c r="B53" s="49">
        <v>22.96</v>
      </c>
      <c r="C53" s="39" t="s">
        <v>86</v>
      </c>
      <c r="D53" s="39" t="s">
        <v>129</v>
      </c>
      <c r="E53" s="39" t="s">
        <v>30</v>
      </c>
      <c r="F53" s="37"/>
    </row>
    <row r="54" spans="1:6" s="30" customFormat="1" ht="114.75">
      <c r="A54" s="41">
        <v>40988</v>
      </c>
      <c r="B54" s="49">
        <v>80</v>
      </c>
      <c r="C54" s="39" t="s">
        <v>58</v>
      </c>
      <c r="D54" s="39" t="s">
        <v>129</v>
      </c>
      <c r="E54" s="39" t="s">
        <v>30</v>
      </c>
      <c r="F54" s="37"/>
    </row>
    <row r="55" spans="1:6" s="30" customFormat="1" ht="25.5">
      <c r="A55" s="41">
        <v>40988</v>
      </c>
      <c r="B55" s="49">
        <v>55</v>
      </c>
      <c r="C55" s="39" t="s">
        <v>57</v>
      </c>
      <c r="D55" s="39" t="s">
        <v>59</v>
      </c>
      <c r="E55" s="39" t="s">
        <v>30</v>
      </c>
      <c r="F55" s="37"/>
    </row>
    <row r="56" spans="1:6" s="30" customFormat="1" ht="25.5">
      <c r="A56" s="41">
        <v>40989</v>
      </c>
      <c r="B56" s="49">
        <v>20</v>
      </c>
      <c r="C56" s="39" t="s">
        <v>60</v>
      </c>
      <c r="D56" s="39" t="s">
        <v>59</v>
      </c>
      <c r="E56" s="39" t="s">
        <v>30</v>
      </c>
      <c r="F56" s="37"/>
    </row>
    <row r="57" spans="1:6" s="30" customFormat="1" ht="12.75">
      <c r="A57" s="41">
        <v>40989</v>
      </c>
      <c r="B57" s="49">
        <v>36.73</v>
      </c>
      <c r="C57" s="39" t="s">
        <v>103</v>
      </c>
      <c r="D57" s="39" t="s">
        <v>89</v>
      </c>
      <c r="E57" s="39" t="s">
        <v>33</v>
      </c>
      <c r="F57" s="37"/>
    </row>
    <row r="58" spans="1:6" s="30" customFormat="1" ht="25.5">
      <c r="A58" s="41">
        <v>41002</v>
      </c>
      <c r="B58" s="49">
        <v>26.87</v>
      </c>
      <c r="C58" s="39" t="s">
        <v>102</v>
      </c>
      <c r="D58" s="39" t="s">
        <v>61</v>
      </c>
      <c r="E58" s="39" t="s">
        <v>46</v>
      </c>
      <c r="F58" s="37"/>
    </row>
    <row r="59" spans="1:6" s="30" customFormat="1" ht="25.5">
      <c r="A59" s="41">
        <v>41002</v>
      </c>
      <c r="B59" s="49">
        <v>1066.09</v>
      </c>
      <c r="C59" s="39" t="s">
        <v>95</v>
      </c>
      <c r="D59" s="39" t="s">
        <v>61</v>
      </c>
      <c r="E59" s="39" t="s">
        <v>46</v>
      </c>
      <c r="F59" s="37"/>
    </row>
    <row r="60" spans="1:6" s="30" customFormat="1" ht="25.5">
      <c r="A60" s="41">
        <v>41002</v>
      </c>
      <c r="B60" s="49">
        <v>45</v>
      </c>
      <c r="C60" s="39" t="s">
        <v>56</v>
      </c>
      <c r="D60" s="39" t="s">
        <v>61</v>
      </c>
      <c r="E60" s="39" t="s">
        <v>46</v>
      </c>
      <c r="F60" s="37"/>
    </row>
    <row r="61" spans="1:6" s="30" customFormat="1" ht="12.75">
      <c r="A61" s="41">
        <v>41002</v>
      </c>
      <c r="B61" s="49">
        <v>29.46</v>
      </c>
      <c r="C61" s="39" t="s">
        <v>103</v>
      </c>
      <c r="D61" s="39" t="s">
        <v>101</v>
      </c>
      <c r="E61" s="39" t="s">
        <v>33</v>
      </c>
      <c r="F61" s="37"/>
    </row>
    <row r="62" spans="1:6" s="30" customFormat="1" ht="12.75">
      <c r="A62" s="41">
        <v>41009</v>
      </c>
      <c r="B62" s="49">
        <v>27.64</v>
      </c>
      <c r="C62" s="39" t="s">
        <v>87</v>
      </c>
      <c r="D62" s="39" t="s">
        <v>63</v>
      </c>
      <c r="E62" s="39" t="s">
        <v>33</v>
      </c>
      <c r="F62" s="37"/>
    </row>
    <row r="63" spans="1:6" s="30" customFormat="1" ht="12.75">
      <c r="A63" s="41">
        <v>41009</v>
      </c>
      <c r="B63" s="49">
        <f>224.36+65</f>
        <v>289.36</v>
      </c>
      <c r="C63" s="39" t="s">
        <v>85</v>
      </c>
      <c r="D63" s="39" t="s">
        <v>63</v>
      </c>
      <c r="E63" s="39" t="s">
        <v>30</v>
      </c>
      <c r="F63" s="37"/>
    </row>
    <row r="64" spans="1:6" s="30" customFormat="1" ht="12.75">
      <c r="A64" s="41">
        <v>41009</v>
      </c>
      <c r="B64" s="49">
        <v>35</v>
      </c>
      <c r="C64" s="39" t="s">
        <v>62</v>
      </c>
      <c r="D64" s="39" t="s">
        <v>63</v>
      </c>
      <c r="E64" s="39" t="s">
        <v>30</v>
      </c>
      <c r="F64" s="37"/>
    </row>
    <row r="65" spans="1:6" s="30" customFormat="1" ht="12.75">
      <c r="A65" s="41">
        <v>41009</v>
      </c>
      <c r="B65" s="49">
        <v>35.39</v>
      </c>
      <c r="C65" s="39" t="s">
        <v>103</v>
      </c>
      <c r="D65" s="39" t="s">
        <v>89</v>
      </c>
      <c r="E65" s="39" t="s">
        <v>33</v>
      </c>
      <c r="F65" s="37"/>
    </row>
    <row r="66" spans="1:6" s="30" customFormat="1" ht="12.75">
      <c r="A66" s="41">
        <v>41010</v>
      </c>
      <c r="B66" s="49">
        <v>31.09</v>
      </c>
      <c r="C66" s="39" t="s">
        <v>88</v>
      </c>
      <c r="D66" s="39" t="s">
        <v>104</v>
      </c>
      <c r="E66" s="39" t="s">
        <v>33</v>
      </c>
      <c r="F66" s="37"/>
    </row>
    <row r="67" spans="1:6" s="30" customFormat="1" ht="76.5">
      <c r="A67" s="41">
        <v>41010</v>
      </c>
      <c r="B67" s="49">
        <f>86.96+330.44+31.08</f>
        <v>448.47999999999996</v>
      </c>
      <c r="C67" s="39" t="s">
        <v>92</v>
      </c>
      <c r="D67" s="39" t="s">
        <v>66</v>
      </c>
      <c r="E67" s="39" t="s">
        <v>47</v>
      </c>
      <c r="F67" s="37"/>
    </row>
    <row r="68" spans="1:6" s="30" customFormat="1" ht="38.25">
      <c r="A68" s="41">
        <v>41010</v>
      </c>
      <c r="B68" s="49">
        <v>328.26</v>
      </c>
      <c r="C68" s="39" t="s">
        <v>110</v>
      </c>
      <c r="D68" s="40" t="s">
        <v>52</v>
      </c>
      <c r="E68" s="39" t="s">
        <v>42</v>
      </c>
      <c r="F68" s="37"/>
    </row>
    <row r="69" spans="1:6" s="30" customFormat="1" ht="38.25">
      <c r="A69" s="41">
        <v>41010</v>
      </c>
      <c r="B69" s="49">
        <v>35</v>
      </c>
      <c r="C69" s="39" t="s">
        <v>64</v>
      </c>
      <c r="D69" s="40" t="s">
        <v>52</v>
      </c>
      <c r="E69" s="39" t="s">
        <v>42</v>
      </c>
      <c r="F69" s="37"/>
    </row>
    <row r="70" spans="1:5" s="33" customFormat="1" ht="38.25">
      <c r="A70" s="41">
        <v>41011</v>
      </c>
      <c r="B70" s="49">
        <v>15.7</v>
      </c>
      <c r="C70" s="40" t="s">
        <v>53</v>
      </c>
      <c r="D70" s="40" t="s">
        <v>52</v>
      </c>
      <c r="E70" s="39" t="s">
        <v>42</v>
      </c>
    </row>
    <row r="71" spans="1:6" s="30" customFormat="1" ht="76.5">
      <c r="A71" s="41">
        <v>41011</v>
      </c>
      <c r="B71" s="49">
        <v>20</v>
      </c>
      <c r="C71" s="39" t="s">
        <v>65</v>
      </c>
      <c r="D71" s="39" t="s">
        <v>66</v>
      </c>
      <c r="E71" s="39" t="s">
        <v>47</v>
      </c>
      <c r="F71" s="37"/>
    </row>
    <row r="72" spans="1:6" s="30" customFormat="1" ht="38.25">
      <c r="A72" s="41">
        <v>41011</v>
      </c>
      <c r="B72" s="49">
        <v>47.16</v>
      </c>
      <c r="C72" s="39" t="s">
        <v>99</v>
      </c>
      <c r="D72" s="40" t="s">
        <v>52</v>
      </c>
      <c r="E72" s="39" t="s">
        <v>42</v>
      </c>
      <c r="F72" s="37"/>
    </row>
    <row r="73" spans="1:6" s="30" customFormat="1" ht="12.75">
      <c r="A73" s="41">
        <v>41012</v>
      </c>
      <c r="B73" s="49">
        <v>27.64</v>
      </c>
      <c r="C73" s="39" t="s">
        <v>97</v>
      </c>
      <c r="D73" s="39" t="s">
        <v>98</v>
      </c>
      <c r="E73" s="39" t="s">
        <v>42</v>
      </c>
      <c r="F73" s="37"/>
    </row>
    <row r="74" spans="1:6" s="30" customFormat="1" ht="38.25">
      <c r="A74" s="41">
        <v>41013</v>
      </c>
      <c r="B74" s="49">
        <v>188.26</v>
      </c>
      <c r="C74" s="39" t="s">
        <v>111</v>
      </c>
      <c r="D74" s="39" t="s">
        <v>112</v>
      </c>
      <c r="E74" s="39" t="s">
        <v>43</v>
      </c>
      <c r="F74" s="37"/>
    </row>
    <row r="75" spans="1:6" s="30" customFormat="1" ht="25.5">
      <c r="A75" s="41">
        <v>41013</v>
      </c>
      <c r="B75" s="49">
        <v>20</v>
      </c>
      <c r="C75" s="39" t="s">
        <v>67</v>
      </c>
      <c r="D75" s="39" t="s">
        <v>68</v>
      </c>
      <c r="E75" s="39" t="s">
        <v>43</v>
      </c>
      <c r="F75" s="37"/>
    </row>
    <row r="76" spans="1:6" s="30" customFormat="1" ht="12.75">
      <c r="A76" s="41">
        <v>41013</v>
      </c>
      <c r="B76" s="49">
        <v>29.37</v>
      </c>
      <c r="C76" s="39" t="s">
        <v>103</v>
      </c>
      <c r="D76" s="39" t="s">
        <v>100</v>
      </c>
      <c r="E76" s="39" t="s">
        <v>33</v>
      </c>
      <c r="F76" s="37"/>
    </row>
    <row r="77" spans="1:7" s="30" customFormat="1" ht="12.75">
      <c r="A77" s="41">
        <v>41017</v>
      </c>
      <c r="B77" s="49">
        <v>71.74</v>
      </c>
      <c r="C77" s="39" t="s">
        <v>106</v>
      </c>
      <c r="D77" s="39" t="s">
        <v>70</v>
      </c>
      <c r="E77" s="39" t="s">
        <v>42</v>
      </c>
      <c r="F77" s="37"/>
      <c r="G77" s="35"/>
    </row>
    <row r="78" spans="1:6" s="30" customFormat="1" ht="12.75">
      <c r="A78" s="41">
        <v>41017</v>
      </c>
      <c r="B78" s="49">
        <v>198.27</v>
      </c>
      <c r="C78" s="39" t="s">
        <v>96</v>
      </c>
      <c r="D78" s="39" t="s">
        <v>70</v>
      </c>
      <c r="E78" s="39" t="s">
        <v>42</v>
      </c>
      <c r="F78" s="37"/>
    </row>
    <row r="79" spans="1:7" s="30" customFormat="1" ht="12.75">
      <c r="A79" s="41">
        <v>41017</v>
      </c>
      <c r="B79" s="49">
        <v>10</v>
      </c>
      <c r="C79" s="39" t="s">
        <v>69</v>
      </c>
      <c r="D79" s="39" t="s">
        <v>70</v>
      </c>
      <c r="E79" s="39" t="s">
        <v>42</v>
      </c>
      <c r="F79" s="37"/>
      <c r="G79" s="35"/>
    </row>
    <row r="80" spans="1:7" s="30" customFormat="1" ht="12.75">
      <c r="A80" s="41">
        <v>41017</v>
      </c>
      <c r="B80" s="49">
        <v>29.46</v>
      </c>
      <c r="C80" s="39" t="s">
        <v>107</v>
      </c>
      <c r="D80" s="39" t="s">
        <v>70</v>
      </c>
      <c r="E80" s="39" t="s">
        <v>42</v>
      </c>
      <c r="F80" s="37"/>
      <c r="G80" s="35"/>
    </row>
    <row r="81" spans="1:6" s="30" customFormat="1" ht="12.75">
      <c r="A81" s="41">
        <v>41030</v>
      </c>
      <c r="B81" s="49">
        <v>16</v>
      </c>
      <c r="C81" s="39" t="s">
        <v>48</v>
      </c>
      <c r="D81" s="39" t="s">
        <v>44</v>
      </c>
      <c r="E81" s="39" t="s">
        <v>30</v>
      </c>
      <c r="F81" s="37"/>
    </row>
    <row r="82" spans="1:6" s="30" customFormat="1" ht="12.75">
      <c r="A82" s="41">
        <v>41031</v>
      </c>
      <c r="B82" s="49">
        <v>11.1</v>
      </c>
      <c r="C82" s="39" t="s">
        <v>135</v>
      </c>
      <c r="D82" s="39" t="s">
        <v>156</v>
      </c>
      <c r="E82" s="39" t="s">
        <v>33</v>
      </c>
      <c r="F82" s="37"/>
    </row>
    <row r="83" spans="1:6" s="30" customFormat="1" ht="25.5">
      <c r="A83" s="41">
        <v>41031</v>
      </c>
      <c r="B83" s="49">
        <f>273.91+111.98</f>
        <v>385.89000000000004</v>
      </c>
      <c r="C83" s="39" t="s">
        <v>96</v>
      </c>
      <c r="D83" s="39" t="s">
        <v>131</v>
      </c>
      <c r="E83" s="39" t="s">
        <v>42</v>
      </c>
      <c r="F83" s="37"/>
    </row>
    <row r="84" spans="1:6" s="30" customFormat="1" ht="25.5">
      <c r="A84" s="41">
        <v>41031</v>
      </c>
      <c r="B84" s="49">
        <v>10</v>
      </c>
      <c r="C84" s="39" t="s">
        <v>130</v>
      </c>
      <c r="D84" s="39" t="s">
        <v>131</v>
      </c>
      <c r="E84" s="39" t="s">
        <v>42</v>
      </c>
      <c r="F84" s="37"/>
    </row>
    <row r="85" spans="1:6" s="30" customFormat="1" ht="25.5">
      <c r="A85" s="41">
        <v>41036</v>
      </c>
      <c r="B85" s="49">
        <v>12.43</v>
      </c>
      <c r="C85" s="39" t="s">
        <v>108</v>
      </c>
      <c r="D85" s="39" t="s">
        <v>157</v>
      </c>
      <c r="E85" s="39" t="s">
        <v>33</v>
      </c>
      <c r="F85" s="37"/>
    </row>
    <row r="86" spans="1:6" s="30" customFormat="1" ht="25.5">
      <c r="A86" s="41">
        <v>41039</v>
      </c>
      <c r="B86" s="49">
        <v>398.26</v>
      </c>
      <c r="C86" s="39" t="s">
        <v>85</v>
      </c>
      <c r="D86" s="39" t="s">
        <v>133</v>
      </c>
      <c r="E86" s="39" t="s">
        <v>30</v>
      </c>
      <c r="F86" s="37"/>
    </row>
    <row r="87" spans="1:6" s="30" customFormat="1" ht="25.5">
      <c r="A87" s="41">
        <v>41039</v>
      </c>
      <c r="B87" s="49">
        <v>60.87</v>
      </c>
      <c r="C87" s="39" t="s">
        <v>113</v>
      </c>
      <c r="D87" s="39" t="s">
        <v>133</v>
      </c>
      <c r="E87" s="39" t="s">
        <v>30</v>
      </c>
      <c r="F87" s="37"/>
    </row>
    <row r="88" spans="1:6" s="30" customFormat="1" ht="25.5">
      <c r="A88" s="41">
        <v>41039</v>
      </c>
      <c r="B88" s="49">
        <v>35</v>
      </c>
      <c r="C88" s="39" t="s">
        <v>132</v>
      </c>
      <c r="D88" s="39" t="s">
        <v>133</v>
      </c>
      <c r="E88" s="39" t="s">
        <v>30</v>
      </c>
      <c r="F88" s="37"/>
    </row>
    <row r="89" spans="1:6" s="30" customFormat="1" ht="25.5">
      <c r="A89" s="41">
        <v>41039</v>
      </c>
      <c r="B89" s="49">
        <v>6.31</v>
      </c>
      <c r="C89" s="39" t="s">
        <v>134</v>
      </c>
      <c r="D89" s="39" t="s">
        <v>133</v>
      </c>
      <c r="E89" s="39" t="s">
        <v>30</v>
      </c>
      <c r="F89" s="37"/>
    </row>
    <row r="90" spans="1:6" s="30" customFormat="1" ht="25.5">
      <c r="A90" s="41">
        <v>41040</v>
      </c>
      <c r="B90" s="49">
        <v>15</v>
      </c>
      <c r="C90" s="39" t="s">
        <v>136</v>
      </c>
      <c r="D90" s="39" t="s">
        <v>133</v>
      </c>
      <c r="E90" s="39" t="s">
        <v>30</v>
      </c>
      <c r="F90" s="37"/>
    </row>
    <row r="91" spans="1:6" s="30" customFormat="1" ht="12.75">
      <c r="A91" s="41">
        <v>41040</v>
      </c>
      <c r="B91" s="49">
        <v>30.7</v>
      </c>
      <c r="C91" s="39" t="s">
        <v>103</v>
      </c>
      <c r="D91" s="39" t="s">
        <v>89</v>
      </c>
      <c r="E91" s="39" t="s">
        <v>33</v>
      </c>
      <c r="F91" s="37"/>
    </row>
    <row r="92" spans="1:6" s="30" customFormat="1" ht="25.5">
      <c r="A92" s="41">
        <v>41050</v>
      </c>
      <c r="B92" s="49">
        <v>326.96</v>
      </c>
      <c r="C92" s="39" t="s">
        <v>114</v>
      </c>
      <c r="D92" s="39" t="s">
        <v>137</v>
      </c>
      <c r="E92" s="39" t="s">
        <v>30</v>
      </c>
      <c r="F92" s="37"/>
    </row>
    <row r="93" spans="1:6" s="30" customFormat="1" ht="25.5">
      <c r="A93" s="41">
        <v>41050</v>
      </c>
      <c r="B93" s="49">
        <v>86.96</v>
      </c>
      <c r="C93" s="39" t="s">
        <v>115</v>
      </c>
      <c r="D93" s="39" t="s">
        <v>137</v>
      </c>
      <c r="E93" s="39" t="s">
        <v>30</v>
      </c>
      <c r="F93" s="37"/>
    </row>
    <row r="94" spans="1:6" s="30" customFormat="1" ht="25.5">
      <c r="A94" s="41">
        <v>41050</v>
      </c>
      <c r="B94" s="49">
        <v>212.17</v>
      </c>
      <c r="C94" s="39" t="s">
        <v>116</v>
      </c>
      <c r="D94" s="39" t="s">
        <v>137</v>
      </c>
      <c r="E94" s="39" t="s">
        <v>30</v>
      </c>
      <c r="F94" s="37"/>
    </row>
    <row r="95" spans="1:6" s="30" customFormat="1" ht="38.25">
      <c r="A95" s="41">
        <v>41057</v>
      </c>
      <c r="B95" s="49">
        <v>25.34</v>
      </c>
      <c r="C95" s="39" t="s">
        <v>109</v>
      </c>
      <c r="D95" s="39" t="s">
        <v>138</v>
      </c>
      <c r="E95" s="39" t="s">
        <v>33</v>
      </c>
      <c r="F95" s="37"/>
    </row>
    <row r="96" spans="1:6" s="30" customFormat="1" ht="38.25">
      <c r="A96" s="41">
        <v>41057</v>
      </c>
      <c r="B96" s="49">
        <f>200.87+150</f>
        <v>350.87</v>
      </c>
      <c r="C96" s="39" t="s">
        <v>85</v>
      </c>
      <c r="D96" s="39" t="s">
        <v>138</v>
      </c>
      <c r="E96" s="39" t="s">
        <v>30</v>
      </c>
      <c r="F96" s="37"/>
    </row>
    <row r="97" spans="1:6" s="30" customFormat="1" ht="38.25">
      <c r="A97" s="41">
        <v>41057</v>
      </c>
      <c r="B97" s="49">
        <v>12.7</v>
      </c>
      <c r="C97" s="39" t="s">
        <v>125</v>
      </c>
      <c r="D97" s="39" t="s">
        <v>138</v>
      </c>
      <c r="E97" s="39" t="s">
        <v>30</v>
      </c>
      <c r="F97" s="37"/>
    </row>
    <row r="98" spans="1:6" s="30" customFormat="1" ht="38.25">
      <c r="A98" s="41">
        <v>41057</v>
      </c>
      <c r="B98" s="49">
        <v>10.9</v>
      </c>
      <c r="C98" s="39" t="s">
        <v>86</v>
      </c>
      <c r="D98" s="39" t="s">
        <v>138</v>
      </c>
      <c r="E98" s="39" t="s">
        <v>30</v>
      </c>
      <c r="F98" s="37"/>
    </row>
    <row r="99" spans="1:6" s="30" customFormat="1" ht="38.25">
      <c r="A99" s="41">
        <v>41057</v>
      </c>
      <c r="B99" s="49">
        <v>13</v>
      </c>
      <c r="C99" s="39" t="s">
        <v>126</v>
      </c>
      <c r="D99" s="39" t="s">
        <v>138</v>
      </c>
      <c r="E99" s="39" t="s">
        <v>30</v>
      </c>
      <c r="F99" s="37"/>
    </row>
    <row r="100" spans="1:6" s="30" customFormat="1" ht="38.25">
      <c r="A100" s="41">
        <v>41057</v>
      </c>
      <c r="B100" s="49">
        <v>83.5</v>
      </c>
      <c r="C100" s="39" t="s">
        <v>128</v>
      </c>
      <c r="D100" s="39" t="s">
        <v>138</v>
      </c>
      <c r="E100" s="39" t="s">
        <v>30</v>
      </c>
      <c r="F100" s="37"/>
    </row>
    <row r="101" spans="1:6" s="30" customFormat="1" ht="38.25">
      <c r="A101" s="41">
        <v>41057</v>
      </c>
      <c r="B101" s="49">
        <v>55</v>
      </c>
      <c r="C101" s="39" t="s">
        <v>57</v>
      </c>
      <c r="D101" s="39" t="s">
        <v>138</v>
      </c>
      <c r="E101" s="39" t="s">
        <v>30</v>
      </c>
      <c r="F101" s="37"/>
    </row>
    <row r="102" spans="1:6" s="30" customFormat="1" ht="25.5">
      <c r="A102" s="41">
        <v>41058</v>
      </c>
      <c r="B102" s="49">
        <v>65</v>
      </c>
      <c r="C102" s="39" t="s">
        <v>139</v>
      </c>
      <c r="D102" s="39" t="s">
        <v>140</v>
      </c>
      <c r="E102" s="39" t="s">
        <v>30</v>
      </c>
      <c r="F102" s="37"/>
    </row>
    <row r="103" spans="1:6" s="30" customFormat="1" ht="25.5">
      <c r="A103" s="41">
        <v>41058</v>
      </c>
      <c r="B103" s="49">
        <v>55</v>
      </c>
      <c r="C103" s="39" t="s">
        <v>57</v>
      </c>
      <c r="D103" s="39" t="s">
        <v>140</v>
      </c>
      <c r="E103" s="39" t="s">
        <v>30</v>
      </c>
      <c r="F103" s="37"/>
    </row>
    <row r="104" spans="1:6" s="30" customFormat="1" ht="51">
      <c r="A104" s="41">
        <v>41059</v>
      </c>
      <c r="B104" s="49">
        <v>12.7</v>
      </c>
      <c r="C104" s="39" t="s">
        <v>125</v>
      </c>
      <c r="D104" s="39" t="s">
        <v>141</v>
      </c>
      <c r="E104" s="39" t="s">
        <v>30</v>
      </c>
      <c r="F104" s="37"/>
    </row>
    <row r="105" spans="1:6" s="30" customFormat="1" ht="51">
      <c r="A105" s="41">
        <v>41059</v>
      </c>
      <c r="B105" s="49">
        <v>15.87</v>
      </c>
      <c r="C105" s="39" t="s">
        <v>86</v>
      </c>
      <c r="D105" s="39" t="s">
        <v>141</v>
      </c>
      <c r="E105" s="39" t="s">
        <v>30</v>
      </c>
      <c r="F105" s="37"/>
    </row>
    <row r="106" spans="1:6" s="30" customFormat="1" ht="51">
      <c r="A106" s="41">
        <v>41059</v>
      </c>
      <c r="B106" s="49">
        <v>65</v>
      </c>
      <c r="C106" s="39" t="s">
        <v>142</v>
      </c>
      <c r="D106" s="39" t="s">
        <v>141</v>
      </c>
      <c r="E106" s="39" t="s">
        <v>30</v>
      </c>
      <c r="F106" s="37"/>
    </row>
    <row r="107" spans="1:6" s="30" customFormat="1" ht="25.5">
      <c r="A107" s="41">
        <v>41060</v>
      </c>
      <c r="B107" s="49">
        <v>80</v>
      </c>
      <c r="C107" s="39" t="s">
        <v>144</v>
      </c>
      <c r="D107" s="39" t="s">
        <v>143</v>
      </c>
      <c r="E107" s="39" t="s">
        <v>30</v>
      </c>
      <c r="F107" s="37"/>
    </row>
    <row r="108" spans="1:6" s="30" customFormat="1" ht="25.5">
      <c r="A108" s="41">
        <v>41060</v>
      </c>
      <c r="B108" s="49">
        <v>55</v>
      </c>
      <c r="C108" s="39" t="s">
        <v>57</v>
      </c>
      <c r="D108" s="39" t="s">
        <v>143</v>
      </c>
      <c r="E108" s="39" t="s">
        <v>30</v>
      </c>
      <c r="F108" s="37"/>
    </row>
    <row r="109" spans="1:6" s="30" customFormat="1" ht="12.75">
      <c r="A109" s="41">
        <v>41061</v>
      </c>
      <c r="B109" s="49">
        <v>15.5</v>
      </c>
      <c r="C109" s="39" t="s">
        <v>86</v>
      </c>
      <c r="D109" s="39" t="s">
        <v>146</v>
      </c>
      <c r="E109" s="39" t="s">
        <v>30</v>
      </c>
      <c r="F109" s="37"/>
    </row>
    <row r="110" spans="1:6" s="30" customFormat="1" ht="12.75">
      <c r="A110" s="41">
        <v>41061</v>
      </c>
      <c r="B110" s="49">
        <v>30.13</v>
      </c>
      <c r="C110" s="39" t="s">
        <v>103</v>
      </c>
      <c r="D110" s="39" t="s">
        <v>145</v>
      </c>
      <c r="E110" s="39" t="s">
        <v>33</v>
      </c>
      <c r="F110" s="37"/>
    </row>
    <row r="111" spans="1:6" s="30" customFormat="1" ht="38.25">
      <c r="A111" s="41">
        <v>41065</v>
      </c>
      <c r="B111" s="49">
        <v>505.21</v>
      </c>
      <c r="C111" s="39" t="s">
        <v>96</v>
      </c>
      <c r="D111" s="39" t="s">
        <v>147</v>
      </c>
      <c r="E111" s="39" t="s">
        <v>42</v>
      </c>
      <c r="F111" s="37"/>
    </row>
    <row r="112" spans="1:6" s="30" customFormat="1" ht="51">
      <c r="A112" s="41">
        <v>41065</v>
      </c>
      <c r="B112" s="49">
        <v>129</v>
      </c>
      <c r="C112" s="39" t="s">
        <v>117</v>
      </c>
      <c r="D112" s="39" t="s">
        <v>148</v>
      </c>
      <c r="E112" s="39" t="s">
        <v>42</v>
      </c>
      <c r="F112" s="37"/>
    </row>
    <row r="113" spans="1:6" s="30" customFormat="1" ht="38.25">
      <c r="A113" s="41">
        <v>41065</v>
      </c>
      <c r="B113" s="49">
        <v>19.13</v>
      </c>
      <c r="C113" s="39" t="s">
        <v>149</v>
      </c>
      <c r="D113" s="39" t="s">
        <v>147</v>
      </c>
      <c r="E113" s="39" t="s">
        <v>42</v>
      </c>
      <c r="F113" s="37"/>
    </row>
    <row r="114" spans="1:6" s="30" customFormat="1" ht="38.25">
      <c r="A114" s="41">
        <v>41066</v>
      </c>
      <c r="B114" s="49">
        <v>31.09</v>
      </c>
      <c r="C114" s="39" t="s">
        <v>149</v>
      </c>
      <c r="D114" s="39" t="s">
        <v>147</v>
      </c>
      <c r="E114" s="39" t="s">
        <v>42</v>
      </c>
      <c r="F114" s="37"/>
    </row>
    <row r="115" spans="1:6" s="30" customFormat="1" ht="38.25">
      <c r="A115" s="41">
        <v>41066</v>
      </c>
      <c r="B115" s="49">
        <v>33.47</v>
      </c>
      <c r="C115" s="39" t="s">
        <v>149</v>
      </c>
      <c r="D115" s="39" t="s">
        <v>147</v>
      </c>
      <c r="E115" s="39" t="s">
        <v>42</v>
      </c>
      <c r="F115" s="37"/>
    </row>
    <row r="116" spans="1:6" s="30" customFormat="1" ht="38.25">
      <c r="A116" s="41">
        <v>41067</v>
      </c>
      <c r="B116" s="49">
        <v>34.43</v>
      </c>
      <c r="C116" s="39" t="s">
        <v>150</v>
      </c>
      <c r="D116" s="39" t="s">
        <v>147</v>
      </c>
      <c r="E116" s="39" t="s">
        <v>42</v>
      </c>
      <c r="F116" s="37"/>
    </row>
    <row r="117" spans="1:6" s="30" customFormat="1" ht="38.25">
      <c r="A117" s="41">
        <v>41067</v>
      </c>
      <c r="B117" s="49">
        <v>50</v>
      </c>
      <c r="C117" s="39" t="s">
        <v>151</v>
      </c>
      <c r="D117" s="39" t="s">
        <v>147</v>
      </c>
      <c r="E117" s="39" t="s">
        <v>42</v>
      </c>
      <c r="F117" s="37"/>
    </row>
    <row r="118" spans="1:6" s="30" customFormat="1" ht="12.75">
      <c r="A118" s="41">
        <v>41079</v>
      </c>
      <c r="B118" s="49">
        <v>12.82</v>
      </c>
      <c r="C118" s="39" t="s">
        <v>108</v>
      </c>
      <c r="D118" s="39" t="s">
        <v>155</v>
      </c>
      <c r="E118" s="39" t="s">
        <v>33</v>
      </c>
      <c r="F118" s="37"/>
    </row>
    <row r="119" spans="1:6" s="30" customFormat="1" ht="12.75">
      <c r="A119" s="41">
        <v>41082</v>
      </c>
      <c r="B119" s="49">
        <v>13.3</v>
      </c>
      <c r="C119" s="39" t="s">
        <v>108</v>
      </c>
      <c r="D119" s="39" t="s">
        <v>154</v>
      </c>
      <c r="E119" s="39" t="s">
        <v>33</v>
      </c>
      <c r="F119" s="37"/>
    </row>
    <row r="120" spans="1:6" s="30" customFormat="1" ht="25.5">
      <c r="A120" s="41">
        <v>41087</v>
      </c>
      <c r="B120" s="49">
        <v>13.58</v>
      </c>
      <c r="C120" s="39" t="s">
        <v>108</v>
      </c>
      <c r="D120" s="39" t="s">
        <v>158</v>
      </c>
      <c r="E120" s="39" t="s">
        <v>33</v>
      </c>
      <c r="F120" s="37"/>
    </row>
    <row r="121" spans="1:6" s="30" customFormat="1" ht="38.25">
      <c r="A121" s="41">
        <v>41088</v>
      </c>
      <c r="B121" s="49">
        <f>310.43+82.5</f>
        <v>392.93</v>
      </c>
      <c r="C121" s="39" t="s">
        <v>96</v>
      </c>
      <c r="D121" s="39" t="s">
        <v>153</v>
      </c>
      <c r="E121" s="39" t="s">
        <v>42</v>
      </c>
      <c r="F121" s="37"/>
    </row>
    <row r="122" spans="1:6" s="30" customFormat="1" ht="38.25">
      <c r="A122" s="41">
        <v>41089</v>
      </c>
      <c r="B122" s="49">
        <v>55</v>
      </c>
      <c r="C122" s="39" t="s">
        <v>57</v>
      </c>
      <c r="D122" s="39" t="s">
        <v>153</v>
      </c>
      <c r="E122" s="39" t="s">
        <v>42</v>
      </c>
      <c r="F122" s="37"/>
    </row>
    <row r="123" spans="1:6" s="30" customFormat="1" ht="38.25">
      <c r="A123" s="41">
        <v>41089</v>
      </c>
      <c r="B123" s="49">
        <v>60</v>
      </c>
      <c r="C123" s="39" t="s">
        <v>152</v>
      </c>
      <c r="D123" s="39" t="s">
        <v>153</v>
      </c>
      <c r="E123" s="39" t="s">
        <v>42</v>
      </c>
      <c r="F123" s="37"/>
    </row>
    <row r="124" spans="1:2" ht="12.75">
      <c r="A124" s="25"/>
      <c r="B124" s="43"/>
    </row>
    <row r="125" spans="1:2" ht="12.75">
      <c r="A125" s="25"/>
      <c r="B125" s="45">
        <f>SUM(B28:B124)</f>
        <v>9983.429999999998</v>
      </c>
    </row>
    <row r="128" spans="1:3" s="6" customFormat="1" ht="42.75">
      <c r="A128" s="10" t="s">
        <v>10</v>
      </c>
      <c r="C128" s="8"/>
    </row>
    <row r="129" spans="1:28" ht="12.75">
      <c r="A129" s="18"/>
      <c r="B129" s="3" t="s">
        <v>3</v>
      </c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9"/>
    </row>
    <row r="131" ht="12.75">
      <c r="B131" s="47">
        <f>B7+B15+B24+B125</f>
        <v>12783.059999999998</v>
      </c>
    </row>
    <row r="133" ht="12.75">
      <c r="B133" s="47"/>
    </row>
    <row r="134" spans="1:2" ht="12.75">
      <c r="A134" s="25"/>
      <c r="B134" s="47"/>
    </row>
    <row r="135" spans="1:2" ht="12.75">
      <c r="A135" s="25"/>
      <c r="B135" s="47"/>
    </row>
    <row r="136" ht="12.75">
      <c r="A136" s="25"/>
    </row>
  </sheetData>
  <sheetProtection/>
  <mergeCells count="2">
    <mergeCell ref="A1:C1"/>
    <mergeCell ref="C2:D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6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="23" customFormat="1" ht="20.25">
      <c r="A1" s="23" t="s">
        <v>34</v>
      </c>
    </row>
    <row r="2" spans="1:3" s="1" customFormat="1" ht="36" customHeight="1">
      <c r="A2" s="53" t="s">
        <v>29</v>
      </c>
      <c r="B2" s="54"/>
      <c r="C2" s="54"/>
    </row>
    <row r="3" spans="1:4" s="11" customFormat="1" ht="35.25" customHeight="1">
      <c r="A3" s="24" t="s">
        <v>28</v>
      </c>
      <c r="B3" s="3"/>
      <c r="C3" s="55" t="s">
        <v>35</v>
      </c>
      <c r="D3" s="56"/>
    </row>
    <row r="4" spans="1:2" s="5" customFormat="1" ht="35.25" customHeight="1">
      <c r="A4" s="5" t="s">
        <v>11</v>
      </c>
      <c r="B4" s="5" t="s">
        <v>1</v>
      </c>
    </row>
    <row r="5" spans="1:5" s="7" customFormat="1" ht="25.5" customHeight="1">
      <c r="A5" s="7" t="s">
        <v>2</v>
      </c>
      <c r="B5" s="7" t="s">
        <v>3</v>
      </c>
      <c r="C5" s="7" t="s">
        <v>12</v>
      </c>
      <c r="D5" s="7" t="s">
        <v>13</v>
      </c>
      <c r="E5" s="7" t="s">
        <v>6</v>
      </c>
    </row>
    <row r="16" ht="11.25" customHeight="1"/>
    <row r="17" ht="12.75" hidden="1"/>
    <row r="18" spans="1:5" s="12" customFormat="1" ht="29.25" customHeight="1">
      <c r="A18" s="4" t="s">
        <v>11</v>
      </c>
      <c r="B18" s="4" t="s">
        <v>7</v>
      </c>
      <c r="C18" s="4"/>
      <c r="D18" s="4"/>
      <c r="E18" s="4"/>
    </row>
    <row r="19" spans="1:5" ht="22.5" customHeight="1">
      <c r="A19" s="7" t="s">
        <v>2</v>
      </c>
      <c r="B19" s="7" t="s">
        <v>3</v>
      </c>
      <c r="C19" s="7"/>
      <c r="D19" s="7"/>
      <c r="E19" s="7"/>
    </row>
    <row r="20" spans="1:2" ht="12.75">
      <c r="A20" s="26"/>
      <c r="B20" s="29"/>
    </row>
    <row r="24" ht="12.75">
      <c r="B24" s="27">
        <f>SUM(B20:B23)</f>
        <v>0</v>
      </c>
    </row>
    <row r="26" spans="1:3" s="6" customFormat="1" ht="48" customHeight="1">
      <c r="A26" s="13" t="s">
        <v>14</v>
      </c>
      <c r="B26" s="9" t="s">
        <v>3</v>
      </c>
      <c r="C26" s="8"/>
    </row>
    <row r="28" ht="12.75">
      <c r="B28" s="28">
        <f>B24</f>
        <v>0</v>
      </c>
    </row>
  </sheetData>
  <sheetProtection/>
  <mergeCells count="2">
    <mergeCell ref="A2:C2"/>
    <mergeCell ref="C3:D3"/>
  </mergeCells>
  <printOptions/>
  <pageMargins left="0.7" right="0.7" top="0.75" bottom="0.75" header="0.3" footer="0.3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61.421875" style="2" customWidth="1"/>
    <col min="4" max="4" width="28.140625" style="2" customWidth="1"/>
  </cols>
  <sheetData>
    <row r="1" spans="1:4" ht="39.75" customHeight="1">
      <c r="A1" s="53" t="s">
        <v>29</v>
      </c>
      <c r="B1" s="54"/>
      <c r="C1" s="54"/>
      <c r="D1" s="7"/>
    </row>
    <row r="2" spans="1:4" ht="29.25" customHeight="1">
      <c r="A2" s="24" t="s">
        <v>28</v>
      </c>
      <c r="B2" s="3"/>
      <c r="C2" s="55" t="s">
        <v>35</v>
      </c>
      <c r="D2" s="56"/>
    </row>
    <row r="3" spans="1:4" ht="39.75" customHeight="1">
      <c r="A3" s="4" t="s">
        <v>15</v>
      </c>
      <c r="B3" s="4" t="s">
        <v>1</v>
      </c>
      <c r="C3" s="4"/>
      <c r="D3" s="4"/>
    </row>
    <row r="4" spans="1:4" ht="21.75" customHeight="1">
      <c r="A4" s="3" t="s">
        <v>2</v>
      </c>
      <c r="B4" s="3" t="s">
        <v>3</v>
      </c>
      <c r="C4" s="3" t="s">
        <v>16</v>
      </c>
      <c r="D4" s="3" t="s">
        <v>17</v>
      </c>
    </row>
    <row r="5" spans="1:4" s="32" customFormat="1" ht="12.75">
      <c r="A5" s="38">
        <v>40973</v>
      </c>
      <c r="B5" s="49">
        <v>29</v>
      </c>
      <c r="C5" s="39" t="s">
        <v>79</v>
      </c>
      <c r="D5" s="39" t="s">
        <v>33</v>
      </c>
    </row>
    <row r="6" ht="12.75">
      <c r="B6" s="44">
        <f>SUM(B5:B5)</f>
        <v>29</v>
      </c>
    </row>
    <row r="8" spans="1:4" ht="33" customHeight="1">
      <c r="A8" s="4" t="s">
        <v>15</v>
      </c>
      <c r="B8" s="4" t="s">
        <v>7</v>
      </c>
      <c r="C8" s="4"/>
      <c r="D8" s="4"/>
    </row>
    <row r="9" spans="1:4" ht="15" customHeight="1">
      <c r="A9" s="3" t="s">
        <v>2</v>
      </c>
      <c r="B9" s="3" t="s">
        <v>3</v>
      </c>
      <c r="C9" s="3"/>
      <c r="D9" s="3"/>
    </row>
    <row r="10" spans="1:4" s="33" customFormat="1" ht="12.75">
      <c r="A10" s="41">
        <v>40949</v>
      </c>
      <c r="B10" s="49">
        <v>34</v>
      </c>
      <c r="C10" s="39" t="s">
        <v>72</v>
      </c>
      <c r="D10" s="40" t="s">
        <v>30</v>
      </c>
    </row>
    <row r="11" spans="1:4" s="33" customFormat="1" ht="12.75">
      <c r="A11" s="41">
        <v>40940</v>
      </c>
      <c r="B11" s="49">
        <v>36.5</v>
      </c>
      <c r="C11" s="40" t="s">
        <v>71</v>
      </c>
      <c r="D11" s="40" t="s">
        <v>30</v>
      </c>
    </row>
    <row r="12" spans="1:4" s="33" customFormat="1" ht="12.75">
      <c r="A12" s="41">
        <v>40980</v>
      </c>
      <c r="B12" s="49">
        <v>58</v>
      </c>
      <c r="C12" s="40" t="s">
        <v>50</v>
      </c>
      <c r="D12" s="40" t="s">
        <v>33</v>
      </c>
    </row>
    <row r="13" spans="1:4" s="33" customFormat="1" ht="12.75">
      <c r="A13" s="41">
        <v>40984</v>
      </c>
      <c r="B13" s="49">
        <v>43</v>
      </c>
      <c r="C13" s="40" t="s">
        <v>49</v>
      </c>
      <c r="D13" s="40" t="s">
        <v>33</v>
      </c>
    </row>
    <row r="14" spans="1:4" s="33" customFormat="1" ht="12.75" customHeight="1">
      <c r="A14" s="41">
        <v>41010</v>
      </c>
      <c r="B14" s="49">
        <v>22.5</v>
      </c>
      <c r="C14" s="40" t="s">
        <v>51</v>
      </c>
      <c r="D14" s="40" t="s">
        <v>33</v>
      </c>
    </row>
    <row r="15" spans="1:4" s="33" customFormat="1" ht="12.75" customHeight="1">
      <c r="A15" s="41">
        <v>41011</v>
      </c>
      <c r="B15" s="49">
        <v>25</v>
      </c>
      <c r="C15" s="40" t="s">
        <v>54</v>
      </c>
      <c r="D15" s="40" t="s">
        <v>42</v>
      </c>
    </row>
    <row r="16" spans="1:4" s="33" customFormat="1" ht="38.25">
      <c r="A16" s="41">
        <v>41012</v>
      </c>
      <c r="B16" s="49">
        <v>41</v>
      </c>
      <c r="C16" s="40" t="s">
        <v>55</v>
      </c>
      <c r="D16" s="40" t="s">
        <v>43</v>
      </c>
    </row>
    <row r="17" spans="1:4" s="33" customFormat="1" ht="12.75">
      <c r="A17" s="41">
        <v>41061</v>
      </c>
      <c r="B17" s="49">
        <v>24.5</v>
      </c>
      <c r="C17" s="40" t="s">
        <v>127</v>
      </c>
      <c r="D17" s="40" t="s">
        <v>30</v>
      </c>
    </row>
    <row r="18" spans="1:4" s="33" customFormat="1" ht="12.75">
      <c r="A18" s="41">
        <v>41068</v>
      </c>
      <c r="B18" s="49">
        <v>47</v>
      </c>
      <c r="C18" s="40" t="s">
        <v>123</v>
      </c>
      <c r="D18" s="40" t="s">
        <v>33</v>
      </c>
    </row>
    <row r="19" spans="1:2" ht="12.75">
      <c r="A19" s="25"/>
      <c r="B19" s="44">
        <f>SUM(B10:B18)</f>
        <v>331.5</v>
      </c>
    </row>
    <row r="20" ht="12.75">
      <c r="A20" s="25"/>
    </row>
    <row r="21" spans="1:4" ht="42.75">
      <c r="A21" s="10" t="s">
        <v>18</v>
      </c>
      <c r="B21" s="9" t="s">
        <v>3</v>
      </c>
      <c r="C21" s="8"/>
      <c r="D21" s="6"/>
    </row>
    <row r="23" ht="12.75">
      <c r="B23" s="44">
        <f>B6+B19</f>
        <v>360.5</v>
      </c>
    </row>
  </sheetData>
  <sheetProtection/>
  <mergeCells count="2">
    <mergeCell ref="A1:C1"/>
    <mergeCell ref="C2:D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4.5" customHeight="1">
      <c r="A1" s="53" t="s">
        <v>29</v>
      </c>
      <c r="B1" s="54"/>
      <c r="C1" s="54"/>
      <c r="D1" s="7"/>
      <c r="E1" s="7"/>
    </row>
    <row r="2" spans="1:5" ht="30" customHeight="1">
      <c r="A2" s="48" t="s">
        <v>28</v>
      </c>
      <c r="B2" s="3"/>
      <c r="C2" s="55" t="s">
        <v>35</v>
      </c>
      <c r="D2" s="56"/>
      <c r="E2" s="3"/>
    </row>
    <row r="3" spans="1:5" ht="27" customHeight="1">
      <c r="A3" s="4" t="s">
        <v>19</v>
      </c>
      <c r="B3" s="17"/>
      <c r="C3" s="17"/>
      <c r="D3" s="17"/>
      <c r="E3" s="17"/>
    </row>
    <row r="4" spans="1:5" s="14" customFormat="1" ht="50.25" customHeight="1">
      <c r="A4" s="21" t="s">
        <v>20</v>
      </c>
      <c r="B4" s="22"/>
      <c r="C4" s="22"/>
      <c r="D4" s="22"/>
      <c r="E4" s="22"/>
    </row>
    <row r="5" spans="1:5" ht="20.25" customHeight="1">
      <c r="A5" s="5" t="s">
        <v>21</v>
      </c>
      <c r="B5" s="5"/>
      <c r="C5" s="5"/>
      <c r="D5" s="5"/>
      <c r="E5" s="5"/>
    </row>
    <row r="6" spans="1:5" ht="19.5" customHeight="1">
      <c r="A6" s="3" t="s">
        <v>2</v>
      </c>
      <c r="B6" s="3" t="s">
        <v>22</v>
      </c>
      <c r="C6" s="3" t="s">
        <v>23</v>
      </c>
      <c r="D6" s="3" t="s">
        <v>24</v>
      </c>
      <c r="E6" s="3"/>
    </row>
    <row r="7" ht="12.75">
      <c r="A7" s="36"/>
    </row>
    <row r="12" spans="1:5" s="16" customFormat="1" ht="27" customHeight="1">
      <c r="A12" s="15" t="s">
        <v>25</v>
      </c>
      <c r="B12" s="15"/>
      <c r="C12" s="15"/>
      <c r="D12" s="15"/>
      <c r="E12" s="15"/>
    </row>
    <row r="13" spans="1:5" ht="12.75">
      <c r="A13" s="3" t="s">
        <v>2</v>
      </c>
      <c r="B13" s="3" t="s">
        <v>22</v>
      </c>
      <c r="C13" s="3" t="s">
        <v>26</v>
      </c>
      <c r="D13" s="3" t="s">
        <v>27</v>
      </c>
      <c r="E13" s="3"/>
    </row>
    <row r="20" spans="1:5" ht="12.75">
      <c r="A20" s="1"/>
      <c r="B20" s="1"/>
      <c r="C20" s="1"/>
      <c r="D20" s="1"/>
      <c r="E20" s="1"/>
    </row>
  </sheetData>
  <sheetProtection/>
  <mergeCells count="2">
    <mergeCell ref="A1:C1"/>
    <mergeCell ref="C2:D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Matt Allen</cp:lastModifiedBy>
  <cp:lastPrinted>2011-07-19T21:56:58Z</cp:lastPrinted>
  <dcterms:created xsi:type="dcterms:W3CDTF">2010-10-17T20:59:02Z</dcterms:created>
  <dcterms:modified xsi:type="dcterms:W3CDTF">2015-07-21T04:02:38Z</dcterms:modified>
  <cp:category/>
  <cp:version/>
  <cp:contentType/>
  <cp:contentStatus/>
</cp:coreProperties>
</file>